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je/Downloads/"/>
    </mc:Choice>
  </mc:AlternateContent>
  <xr:revisionPtr revIDLastSave="0" documentId="13_ncr:1_{997C642C-F21B-A647-BD16-144717B649C8}" xr6:coauthVersionLast="47" xr6:coauthVersionMax="47" xr10:uidLastSave="{00000000-0000-0000-0000-000000000000}"/>
  <bookViews>
    <workbookView xWindow="0" yWindow="760" windowWidth="30240" windowHeight="17780" xr2:uid="{114BED4D-C55F-474E-B868-480E01259286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9" i="1" l="1"/>
  <c r="W5" i="1"/>
  <c r="AO28" i="1"/>
  <c r="AO26" i="1"/>
  <c r="W49" i="1"/>
  <c r="W47" i="1"/>
  <c r="W7" i="1"/>
  <c r="AC46" i="1"/>
  <c r="H45" i="1"/>
  <c r="I45" i="1" s="1"/>
  <c r="AC44" i="1"/>
  <c r="H44" i="1"/>
  <c r="E44" i="1"/>
  <c r="I44" i="1" s="1"/>
  <c r="W43" i="1"/>
  <c r="H43" i="1"/>
  <c r="I43" i="1" s="1"/>
  <c r="E42" i="1"/>
  <c r="I42" i="1" s="1"/>
  <c r="W41" i="1"/>
  <c r="H41" i="1"/>
  <c r="E41" i="1"/>
  <c r="AI40" i="1"/>
  <c r="H40" i="1"/>
  <c r="I40" i="1" s="1"/>
  <c r="I39" i="1"/>
  <c r="H39" i="1"/>
  <c r="BG38" i="1"/>
  <c r="BC38" i="1"/>
  <c r="BB38" i="1"/>
  <c r="BA38" i="1"/>
  <c r="AI38" i="1"/>
  <c r="H38" i="1"/>
  <c r="E38" i="1"/>
  <c r="BG37" i="1"/>
  <c r="BC37" i="1"/>
  <c r="BB37" i="1"/>
  <c r="BA37" i="1"/>
  <c r="W37" i="1"/>
  <c r="H37" i="1"/>
  <c r="I37" i="1" s="1"/>
  <c r="BG36" i="1"/>
  <c r="BC36" i="1"/>
  <c r="BB36" i="1"/>
  <c r="BA36" i="1"/>
  <c r="E36" i="1"/>
  <c r="I36" i="1" s="1"/>
  <c r="BG35" i="1"/>
  <c r="BC35" i="1"/>
  <c r="BB35" i="1"/>
  <c r="BA35" i="1"/>
  <c r="W35" i="1"/>
  <c r="H35" i="1"/>
  <c r="E35" i="1"/>
  <c r="I35" i="1" s="1"/>
  <c r="AC34" i="1"/>
  <c r="H34" i="1"/>
  <c r="I34" i="1" s="1"/>
  <c r="H33" i="1"/>
  <c r="I33" i="1" s="1"/>
  <c r="BG32" i="1"/>
  <c r="BC32" i="1"/>
  <c r="BB32" i="1"/>
  <c r="BA32" i="1"/>
  <c r="AC32" i="1"/>
  <c r="H32" i="1"/>
  <c r="E32" i="1"/>
  <c r="I32" i="1" s="1"/>
  <c r="BG31" i="1"/>
  <c r="BC31" i="1"/>
  <c r="BB31" i="1"/>
  <c r="BA31" i="1"/>
  <c r="W31" i="1"/>
  <c r="I31" i="1"/>
  <c r="H31" i="1"/>
  <c r="BG30" i="1"/>
  <c r="BC30" i="1"/>
  <c r="BB30" i="1"/>
  <c r="BA30" i="1"/>
  <c r="E30" i="1"/>
  <c r="I30" i="1" s="1"/>
  <c r="BG29" i="1"/>
  <c r="BC29" i="1"/>
  <c r="BB29" i="1"/>
  <c r="BA29" i="1"/>
  <c r="W29" i="1"/>
  <c r="H29" i="1"/>
  <c r="E29" i="1"/>
  <c r="I29" i="1" s="1"/>
  <c r="H28" i="1"/>
  <c r="I28" i="1" s="1"/>
  <c r="I27" i="1"/>
  <c r="H27" i="1"/>
  <c r="BG26" i="1"/>
  <c r="BC26" i="1"/>
  <c r="BB26" i="1"/>
  <c r="BA26" i="1"/>
  <c r="H26" i="1"/>
  <c r="E26" i="1"/>
  <c r="I26" i="1" s="1"/>
  <c r="BG25" i="1"/>
  <c r="BC25" i="1"/>
  <c r="BB25" i="1"/>
  <c r="BA25" i="1"/>
  <c r="W25" i="1"/>
  <c r="H25" i="1"/>
  <c r="I25" i="1" s="1"/>
  <c r="BG24" i="1"/>
  <c r="BC24" i="1"/>
  <c r="BB24" i="1"/>
  <c r="BA24" i="1"/>
  <c r="E24" i="1"/>
  <c r="I24" i="1" s="1"/>
  <c r="BG23" i="1"/>
  <c r="BC23" i="1"/>
  <c r="BB23" i="1"/>
  <c r="BA23" i="1"/>
  <c r="W23" i="1"/>
  <c r="H23" i="1"/>
  <c r="I23" i="1" s="1"/>
  <c r="E23" i="1"/>
  <c r="AC22" i="1"/>
  <c r="I22" i="1"/>
  <c r="H22" i="1"/>
  <c r="H21" i="1"/>
  <c r="I21" i="1" s="1"/>
  <c r="BG20" i="1"/>
  <c r="BC20" i="1"/>
  <c r="BB20" i="1"/>
  <c r="BA20" i="1"/>
  <c r="AC20" i="1"/>
  <c r="H20" i="1"/>
  <c r="E20" i="1"/>
  <c r="I20" i="1" s="1"/>
  <c r="BG19" i="1"/>
  <c r="BC19" i="1"/>
  <c r="BB19" i="1"/>
  <c r="BA19" i="1"/>
  <c r="W19" i="1"/>
  <c r="H19" i="1"/>
  <c r="I19" i="1" s="1"/>
  <c r="BG18" i="1"/>
  <c r="BC18" i="1"/>
  <c r="BB18" i="1"/>
  <c r="BA18" i="1"/>
  <c r="AV18" i="1"/>
  <c r="E18" i="1"/>
  <c r="I18" i="1" s="1"/>
  <c r="BG17" i="1"/>
  <c r="BC17" i="1"/>
  <c r="BB17" i="1"/>
  <c r="BA17" i="1"/>
  <c r="W17" i="1"/>
  <c r="H17" i="1"/>
  <c r="I17" i="1" s="1"/>
  <c r="E17" i="1"/>
  <c r="AI16" i="1"/>
  <c r="H16" i="1"/>
  <c r="I16" i="1" s="1"/>
  <c r="I15" i="1"/>
  <c r="H15" i="1"/>
  <c r="BG14" i="1"/>
  <c r="BC14" i="1"/>
  <c r="BB14" i="1"/>
  <c r="BA14" i="1"/>
  <c r="AI14" i="1"/>
  <c r="H14" i="1"/>
  <c r="E14" i="1"/>
  <c r="I14" i="1" s="1"/>
  <c r="BG13" i="1"/>
  <c r="BC13" i="1"/>
  <c r="BB13" i="1"/>
  <c r="BA13" i="1"/>
  <c r="W13" i="1"/>
  <c r="H13" i="1"/>
  <c r="I13" i="1" s="1"/>
  <c r="BG12" i="1"/>
  <c r="BC12" i="1"/>
  <c r="BB12" i="1"/>
  <c r="BA12" i="1"/>
  <c r="E12" i="1"/>
  <c r="I12" i="1" s="1"/>
  <c r="BG11" i="1"/>
  <c r="BC11" i="1"/>
  <c r="BB11" i="1"/>
  <c r="BA11" i="1"/>
  <c r="W11" i="1"/>
  <c r="H11" i="1"/>
  <c r="E11" i="1"/>
  <c r="I11" i="1" s="1"/>
  <c r="AC10" i="1"/>
  <c r="I10" i="1"/>
  <c r="H10" i="1"/>
  <c r="BG8" i="1"/>
  <c r="BC8" i="1"/>
  <c r="BB8" i="1"/>
  <c r="BA8" i="1"/>
  <c r="AC8" i="1"/>
  <c r="BG7" i="1"/>
  <c r="BC7" i="1"/>
  <c r="BB7" i="1"/>
  <c r="BA7" i="1"/>
  <c r="BG6" i="1"/>
  <c r="BC6" i="1"/>
  <c r="BB6" i="1"/>
  <c r="BA6" i="1"/>
  <c r="BG5" i="1"/>
  <c r="BC5" i="1"/>
  <c r="BB5" i="1"/>
  <c r="BA5" i="1"/>
  <c r="AU5" i="1"/>
  <c r="AP26" i="1" l="1"/>
  <c r="I38" i="1"/>
  <c r="BE29" i="1" s="1"/>
  <c r="I41" i="1"/>
  <c r="BE38" i="1" s="1"/>
  <c r="BD5" i="1"/>
  <c r="AP28" i="1"/>
  <c r="BD29" i="1"/>
  <c r="BD23" i="1"/>
  <c r="BE36" i="1"/>
  <c r="BE12" i="1"/>
  <c r="BD14" i="1"/>
  <c r="BD20" i="1"/>
  <c r="BD37" i="1"/>
  <c r="BD35" i="1"/>
  <c r="BD25" i="1"/>
  <c r="BD11" i="1"/>
  <c r="BD12" i="1"/>
  <c r="BD6" i="1"/>
  <c r="BE5" i="1"/>
  <c r="BD17" i="1"/>
  <c r="BD38" i="1"/>
  <c r="BD13" i="1"/>
  <c r="BD24" i="1"/>
  <c r="BD36" i="1"/>
  <c r="BD8" i="1"/>
  <c r="BE14" i="1"/>
  <c r="BD18" i="1"/>
  <c r="BD31" i="1"/>
  <c r="BD32" i="1"/>
  <c r="BE37" i="1"/>
  <c r="BE11" i="1"/>
  <c r="BD26" i="1"/>
  <c r="BD30" i="1"/>
  <c r="BE13" i="1"/>
  <c r="BD7" i="1"/>
  <c r="BD19" i="1"/>
  <c r="BE19" i="1"/>
  <c r="BE17" i="1"/>
  <c r="BE18" i="1"/>
  <c r="BE20" i="1"/>
  <c r="BE35" i="1"/>
  <c r="BE8" i="1"/>
  <c r="BE6" i="1"/>
  <c r="BE23" i="1"/>
  <c r="BE26" i="1"/>
  <c r="BE25" i="1"/>
  <c r="BE24" i="1"/>
  <c r="BE7" i="1"/>
  <c r="BF18" i="1" l="1"/>
  <c r="BF25" i="1"/>
  <c r="BF13" i="1"/>
  <c r="BE30" i="1"/>
  <c r="BF30" i="1" s="1"/>
  <c r="BE31" i="1"/>
  <c r="BF31" i="1" s="1"/>
  <c r="BF14" i="1"/>
  <c r="BE32" i="1"/>
  <c r="BF32" i="1" s="1"/>
  <c r="BF5" i="1"/>
  <c r="BF19" i="1"/>
  <c r="BF7" i="1"/>
  <c r="BF23" i="1"/>
  <c r="BF20" i="1"/>
  <c r="BF36" i="1"/>
  <c r="BF29" i="1"/>
  <c r="BF35" i="1"/>
  <c r="BF6" i="1"/>
  <c r="BF12" i="1"/>
  <c r="BF26" i="1"/>
  <c r="BF17" i="1"/>
  <c r="BF11" i="1"/>
  <c r="BF8" i="1"/>
  <c r="BF38" i="1"/>
  <c r="BF37" i="1"/>
  <c r="BF24" i="1"/>
  <c r="M23" i="1" l="1"/>
  <c r="T41" i="1" s="1"/>
  <c r="M38" i="1"/>
  <c r="P38" i="1" s="1"/>
  <c r="M20" i="1"/>
  <c r="Q20" i="1" s="1"/>
  <c r="M14" i="1"/>
  <c r="P14" i="1" s="1"/>
  <c r="M18" i="1"/>
  <c r="T49" i="1" s="1"/>
  <c r="M19" i="1"/>
  <c r="O19" i="1" s="1"/>
  <c r="AV7" i="1" s="1"/>
  <c r="M25" i="1"/>
  <c r="Q25" i="1" s="1"/>
  <c r="AU8" i="1" s="1"/>
  <c r="M26" i="1"/>
  <c r="N26" i="1" s="1"/>
  <c r="M24" i="1"/>
  <c r="T13" i="1" s="1"/>
  <c r="M36" i="1"/>
  <c r="T25" i="1" s="1"/>
  <c r="M12" i="1"/>
  <c r="T47" i="1" s="1"/>
  <c r="M11" i="1"/>
  <c r="T11" i="1" s="1"/>
  <c r="M37" i="1"/>
  <c r="N37" i="1" s="1"/>
  <c r="AT10" i="1" s="1"/>
  <c r="M35" i="1"/>
  <c r="T29" i="1" s="1"/>
  <c r="M43" i="1"/>
  <c r="AX11" i="1" s="1"/>
  <c r="M17" i="1"/>
  <c r="T5" i="1" s="1"/>
  <c r="M29" i="1"/>
  <c r="T35" i="1" s="1"/>
  <c r="M13" i="1"/>
  <c r="N13" i="1" s="1"/>
  <c r="AT6" i="1" s="1"/>
  <c r="M41" i="1"/>
  <c r="T17" i="1" s="1"/>
  <c r="M42" i="1"/>
  <c r="T37" i="1" s="1"/>
  <c r="M44" i="1"/>
  <c r="N44" i="1" s="1"/>
  <c r="M30" i="1"/>
  <c r="T23" i="1" s="1"/>
  <c r="M31" i="1"/>
  <c r="O31" i="1" s="1"/>
  <c r="AV9" i="1" s="1"/>
  <c r="M32" i="1"/>
  <c r="Q32" i="1" s="1"/>
  <c r="Z20" i="1" l="1"/>
  <c r="Q11" i="1"/>
  <c r="N35" i="1"/>
  <c r="P36" i="1"/>
  <c r="Q42" i="1"/>
  <c r="O11" i="1"/>
  <c r="Z22" i="1"/>
  <c r="N29" i="1"/>
  <c r="P24" i="1"/>
  <c r="P18" i="1"/>
  <c r="P23" i="1"/>
  <c r="N18" i="1"/>
  <c r="N23" i="1"/>
  <c r="O23" i="1"/>
  <c r="Z32" i="1"/>
  <c r="Q23" i="1"/>
  <c r="N20" i="1"/>
  <c r="Q38" i="1"/>
  <c r="O38" i="1"/>
  <c r="N38" i="1"/>
  <c r="N36" i="1"/>
  <c r="Q36" i="1"/>
  <c r="Q26" i="1"/>
  <c r="O20" i="1"/>
  <c r="P20" i="1"/>
  <c r="AX10" i="1"/>
  <c r="AS10" i="1"/>
  <c r="O26" i="1"/>
  <c r="O37" i="1"/>
  <c r="AV10" i="1" s="1"/>
  <c r="N43" i="1"/>
  <c r="AT11" i="1" s="1"/>
  <c r="Q30" i="1"/>
  <c r="N30" i="1"/>
  <c r="P29" i="1"/>
  <c r="O29" i="1"/>
  <c r="O36" i="1"/>
  <c r="Q29" i="1"/>
  <c r="O43" i="1"/>
  <c r="AV11" i="1" s="1"/>
  <c r="Q14" i="1"/>
  <c r="N12" i="1"/>
  <c r="AX6" i="1"/>
  <c r="N11" i="1"/>
  <c r="Q13" i="1"/>
  <c r="AU6" i="1" s="1"/>
  <c r="P12" i="1"/>
  <c r="N14" i="1"/>
  <c r="O13" i="1"/>
  <c r="AV6" i="1" s="1"/>
  <c r="P11" i="1"/>
  <c r="Q12" i="1"/>
  <c r="O14" i="1"/>
  <c r="AS6" i="1"/>
  <c r="O12" i="1"/>
  <c r="P13" i="1"/>
  <c r="N17" i="1"/>
  <c r="O18" i="1"/>
  <c r="Q18" i="1"/>
  <c r="AS7" i="1"/>
  <c r="O17" i="1"/>
  <c r="AX7" i="1"/>
  <c r="P19" i="1"/>
  <c r="Q17" i="1"/>
  <c r="P17" i="1"/>
  <c r="N19" i="1"/>
  <c r="AT7" i="1" s="1"/>
  <c r="Q19" i="1"/>
  <c r="AU7" i="1" s="1"/>
  <c r="O25" i="1"/>
  <c r="AV8" i="1" s="1"/>
  <c r="AS8" i="1"/>
  <c r="P25" i="1"/>
  <c r="AX8" i="1"/>
  <c r="P26" i="1"/>
  <c r="N25" i="1"/>
  <c r="AT8" i="1" s="1"/>
  <c r="Q24" i="1"/>
  <c r="N24" i="1"/>
  <c r="O24" i="1"/>
  <c r="AX9" i="1"/>
  <c r="AS9" i="1"/>
  <c r="O30" i="1"/>
  <c r="P30" i="1"/>
  <c r="O35" i="1"/>
  <c r="P42" i="1"/>
  <c r="N41" i="1"/>
  <c r="P41" i="1"/>
  <c r="Q43" i="1"/>
  <c r="AU11" i="1" s="1"/>
  <c r="P44" i="1"/>
  <c r="N42" i="1"/>
  <c r="Q41" i="1"/>
  <c r="AS11" i="1"/>
  <c r="O44" i="1"/>
  <c r="O42" i="1"/>
  <c r="O41" i="1"/>
  <c r="P43" i="1"/>
  <c r="P35" i="1"/>
  <c r="Q44" i="1"/>
  <c r="Z34" i="1"/>
  <c r="Q35" i="1"/>
  <c r="Q37" i="1"/>
  <c r="AU10" i="1" s="1"/>
  <c r="P37" i="1"/>
  <c r="P31" i="1"/>
  <c r="N31" i="1"/>
  <c r="AT9" i="1" s="1"/>
  <c r="Q31" i="1"/>
  <c r="AU9" i="1" s="1"/>
  <c r="N32" i="1"/>
  <c r="O32" i="1"/>
  <c r="P32" i="1"/>
  <c r="AF38" i="1" l="1"/>
  <c r="AF16" i="1"/>
  <c r="AL26" i="1" s="1"/>
  <c r="AW7" i="1"/>
  <c r="AW10" i="1"/>
  <c r="AW6" i="1"/>
  <c r="Z46" i="1"/>
  <c r="AW8" i="1"/>
  <c r="AW11" i="1"/>
  <c r="AW9" i="1"/>
  <c r="AT21" i="1" l="1"/>
  <c r="AW21" i="1" s="1"/>
  <c r="AT22" i="1"/>
  <c r="AT19" i="1"/>
  <c r="AU19" i="1" s="1"/>
  <c r="AT20" i="1"/>
  <c r="AS20" i="1" s="1"/>
  <c r="AT23" i="1"/>
  <c r="AW23" i="1" s="1"/>
  <c r="AV22" i="1"/>
  <c r="AT24" i="1"/>
  <c r="AU24" i="1" s="1"/>
  <c r="AV19" i="1" l="1"/>
  <c r="AS19" i="1"/>
  <c r="AW19" i="1"/>
  <c r="AV20" i="1"/>
  <c r="AW20" i="1"/>
  <c r="AV23" i="1"/>
  <c r="AU20" i="1"/>
  <c r="AU23" i="1"/>
  <c r="AS23" i="1"/>
  <c r="AV21" i="1"/>
  <c r="AU21" i="1"/>
  <c r="AV24" i="1"/>
  <c r="AS24" i="1"/>
  <c r="AS21" i="1"/>
  <c r="AU22" i="1"/>
  <c r="AS22" i="1"/>
  <c r="AW24" i="1"/>
  <c r="AW22" i="1"/>
  <c r="BH47" i="1" l="1"/>
  <c r="BH48" i="1"/>
  <c r="BH46" i="1"/>
  <c r="BH49" i="1"/>
  <c r="BH45" i="1"/>
  <c r="BH50" i="1"/>
  <c r="BH53" i="1" l="1"/>
  <c r="BB62" i="1" s="1"/>
  <c r="BF62" i="1" l="1"/>
  <c r="BE62" i="1"/>
  <c r="BE63" i="1" s="1"/>
  <c r="T31" i="1" s="1"/>
  <c r="BD62" i="1"/>
  <c r="BD63" i="1" s="1"/>
  <c r="T43" i="1" s="1"/>
  <c r="BC62" i="1"/>
  <c r="BC63" i="1" s="1"/>
  <c r="T7" i="1" s="1"/>
  <c r="Z8" i="1" l="1"/>
  <c r="BF63" i="1"/>
  <c r="T19" i="1" s="1"/>
  <c r="Z44" i="1"/>
  <c r="AF40" i="1" s="1"/>
  <c r="Z10" i="1"/>
  <c r="AF14" i="1" s="1"/>
  <c r="AL28" i="1" l="1"/>
</calcChain>
</file>

<file path=xl/sharedStrings.xml><?xml version="1.0" encoding="utf-8"?>
<sst xmlns="http://schemas.openxmlformats.org/spreadsheetml/2006/main" count="623" uniqueCount="152">
  <si>
    <t>⅛ de Finale</t>
  </si>
  <si>
    <t>¼ de Finale</t>
  </si>
  <si>
    <t>½ Finale</t>
  </si>
  <si>
    <t>Finale</t>
  </si>
  <si>
    <t>Score</t>
  </si>
  <si>
    <t>Pen</t>
  </si>
  <si>
    <t>Total</t>
  </si>
  <si>
    <t>Troisièmes des 6 Groupes</t>
  </si>
  <si>
    <t>Pays</t>
  </si>
  <si>
    <t>BP</t>
  </si>
  <si>
    <t>BC</t>
  </si>
  <si>
    <t>+/-</t>
  </si>
  <si>
    <t>Points</t>
  </si>
  <si>
    <t>Points en tout</t>
  </si>
  <si>
    <t>Groupes</t>
  </si>
  <si>
    <t>Équipes</t>
  </si>
  <si>
    <t>A</t>
  </si>
  <si>
    <t>B</t>
  </si>
  <si>
    <t>C</t>
  </si>
  <si>
    <t>Vainqueur</t>
  </si>
  <si>
    <t>Résultats des Poules</t>
  </si>
  <si>
    <t>D</t>
  </si>
  <si>
    <t>Pos.</t>
  </si>
  <si>
    <t>E</t>
  </si>
  <si>
    <t>F</t>
  </si>
  <si>
    <t xml:space="preserve"> </t>
  </si>
  <si>
    <t>4 Meilleurs Troisièmes Qualifiés</t>
  </si>
  <si>
    <t>Rang</t>
  </si>
  <si>
    <t>Groupe</t>
  </si>
  <si>
    <t>Si les 4 meilleurs sont :</t>
  </si>
  <si>
    <t>1B joue contre le 3e du groupe :</t>
  </si>
  <si>
    <t>1C joue contre le 3e du groupe :</t>
  </si>
  <si>
    <t>4 Meilleurs</t>
  </si>
  <si>
    <t>ABCD</t>
  </si>
  <si>
    <t>ABCE</t>
  </si>
  <si>
    <t>ABCF</t>
  </si>
  <si>
    <t>ABDE</t>
  </si>
  <si>
    <t>ABDF</t>
  </si>
  <si>
    <t>ABEF</t>
  </si>
  <si>
    <t>ACDE</t>
  </si>
  <si>
    <t>Résultat</t>
  </si>
  <si>
    <t>ACDF</t>
  </si>
  <si>
    <t>ACEF</t>
  </si>
  <si>
    <t>ADEF</t>
  </si>
  <si>
    <t>BCDE</t>
  </si>
  <si>
    <t>BCDF</t>
  </si>
  <si>
    <t>BCEF</t>
  </si>
  <si>
    <t>BDEF</t>
  </si>
  <si>
    <t>CDEF</t>
  </si>
  <si>
    <t>Pts</t>
  </si>
  <si>
    <t>Total de points marqués :</t>
  </si>
  <si>
    <t>1F</t>
  </si>
  <si>
    <t>2D</t>
  </si>
  <si>
    <t>2E</t>
  </si>
  <si>
    <t>1B</t>
  </si>
  <si>
    <t>1A</t>
  </si>
  <si>
    <t>2C</t>
  </si>
  <si>
    <t>1C</t>
  </si>
  <si>
    <t>2B</t>
  </si>
  <si>
    <t>2A</t>
  </si>
  <si>
    <t>1E</t>
  </si>
  <si>
    <t>1D</t>
  </si>
  <si>
    <t>2F</t>
  </si>
  <si>
    <t>Changer les lettres dans les colonnes</t>
  </si>
  <si>
    <t>en fonction des regles 1X vs 3WYZ</t>
  </si>
  <si>
    <t>1E joue contre le 3e du groupe :</t>
  </si>
  <si>
    <t>1F joue contre le 3e du groupe :</t>
  </si>
  <si>
    <t>3ADEF</t>
  </si>
  <si>
    <t>3ABCD</t>
  </si>
  <si>
    <t>3DEF</t>
  </si>
  <si>
    <t>3ABC</t>
  </si>
  <si>
    <t>EURO 2024</t>
  </si>
  <si>
    <t>Allemagne</t>
  </si>
  <si>
    <t>Hongrie</t>
  </si>
  <si>
    <t>Ecosse</t>
  </si>
  <si>
    <t>Suisse</t>
  </si>
  <si>
    <t>Espagne</t>
  </si>
  <si>
    <t>Croatie</t>
  </si>
  <si>
    <t>Italie</t>
  </si>
  <si>
    <t>Albanie</t>
  </si>
  <si>
    <t>Slovénie</t>
  </si>
  <si>
    <t>Danemark</t>
  </si>
  <si>
    <t>Serbie</t>
  </si>
  <si>
    <t>Angleterre</t>
  </si>
  <si>
    <t>Pays-Bas</t>
  </si>
  <si>
    <t>Autriche</t>
  </si>
  <si>
    <t>France</t>
  </si>
  <si>
    <t>Belgique</t>
  </si>
  <si>
    <t>Slovaquie</t>
  </si>
  <si>
    <t>Roumanie</t>
  </si>
  <si>
    <t>Turquie</t>
  </si>
  <si>
    <t>Portugal</t>
  </si>
  <si>
    <t>Rep.Tchèque</t>
  </si>
  <si>
    <t>Date</t>
  </si>
  <si>
    <t>➡️</t>
  </si>
  <si>
    <t>Chaîne</t>
  </si>
  <si>
    <t>TF1</t>
  </si>
  <si>
    <t>TF1 ou M6</t>
  </si>
  <si>
    <t>RTBF</t>
  </si>
  <si>
    <t>M6</t>
  </si>
  <si>
    <t>29/06/2024 à 21H - RTBF</t>
  </si>
  <si>
    <t>01/07/2024 à 21H - M6</t>
  </si>
  <si>
    <t>30/06/2024 à 21H - M6</t>
  </si>
  <si>
    <t>01/07/2024 à 18H - TF1</t>
  </si>
  <si>
    <t>02/07/2024 à 18H - RTBF</t>
  </si>
  <si>
    <t>02/07/2024 à 21H - TF1</t>
  </si>
  <si>
    <t>30/06/2024 à 18H - M6</t>
  </si>
  <si>
    <t>29/06/2024 à 18H - RTBF</t>
  </si>
  <si>
    <t>05/07/2024 à 18H - TF1</t>
  </si>
  <si>
    <t>05/07/2024 à 21H - M6</t>
  </si>
  <si>
    <t>06/07/2024 à 18H - TF1</t>
  </si>
  <si>
    <t>06/07/2024 à 21H - M6</t>
  </si>
  <si>
    <t>09/07/2024 à 21H - M6</t>
  </si>
  <si>
    <t>10/07/2024 à 21H - TF1</t>
  </si>
  <si>
    <t>14/07/2024 à 21H - M6</t>
  </si>
  <si>
    <t>Pologne</t>
  </si>
  <si>
    <t>Georgie</t>
  </si>
  <si>
    <t>Ukraine</t>
  </si>
  <si>
    <t>14/06 - 21H</t>
  </si>
  <si>
    <t>15/06 - 15H</t>
  </si>
  <si>
    <t>23/06 - 21H</t>
  </si>
  <si>
    <t>19/06 - 18H</t>
  </si>
  <si>
    <t>19/06 - 21H</t>
  </si>
  <si>
    <t>15/06 -18H</t>
  </si>
  <si>
    <t>15/06 - 21H</t>
  </si>
  <si>
    <t>19/06 - 15H</t>
  </si>
  <si>
    <t>20/06 - 21H</t>
  </si>
  <si>
    <t>24/06 - 21H</t>
  </si>
  <si>
    <t>16/06 - 18H</t>
  </si>
  <si>
    <t>20/06 - 15H</t>
  </si>
  <si>
    <t>25/06 - 21H</t>
  </si>
  <si>
    <t>20/06 - 18H</t>
  </si>
  <si>
    <t>16/06 - 21H</t>
  </si>
  <si>
    <t>16/06 - 15H</t>
  </si>
  <si>
    <t>21/06 - 18H</t>
  </si>
  <si>
    <t>25/06 - 18H</t>
  </si>
  <si>
    <t>21/06 - 21H</t>
  </si>
  <si>
    <t>17/06 - 21H</t>
  </si>
  <si>
    <t>17/06 - 18H</t>
  </si>
  <si>
    <t>22/06 - 21H</t>
  </si>
  <si>
    <t>26/06 - 18H</t>
  </si>
  <si>
    <t>21/06 - 15H</t>
  </si>
  <si>
    <t>17/06 - 15H</t>
  </si>
  <si>
    <t>18/06 - 18H</t>
  </si>
  <si>
    <t>22/06 - 15H</t>
  </si>
  <si>
    <t>26/06 - 21H</t>
  </si>
  <si>
    <t>22/06 - 18H</t>
  </si>
  <si>
    <t>18/06 - 21H</t>
  </si>
  <si>
    <r>
      <rPr>
        <sz val="16"/>
        <color rgb="FF002060"/>
        <rFont val="Calibri (Corps)"/>
      </rPr>
      <t>By</t>
    </r>
    <r>
      <rPr>
        <sz val="12"/>
        <color theme="10"/>
        <rFont val="Calibri"/>
        <family val="2"/>
        <scheme val="minor"/>
      </rPr>
      <t xml:space="preserve"> </t>
    </r>
    <r>
      <rPr>
        <b/>
        <sz val="14"/>
        <color theme="10"/>
        <rFont val="Calibri (Corps)"/>
      </rPr>
      <t>Les-Transferts.com</t>
    </r>
  </si>
  <si>
    <r>
      <rPr>
        <b/>
        <sz val="20"/>
        <color rgb="FF002060"/>
        <rFont val="Calibri (Corps)"/>
      </rPr>
      <t xml:space="preserve">CALENDRIER </t>
    </r>
    <r>
      <rPr>
        <sz val="18"/>
        <color rgb="FF002060"/>
        <rFont val="Calibri (Corps)"/>
      </rPr>
      <t>EURO 2024</t>
    </r>
  </si>
  <si>
    <r>
      <t>STREAMING / PROG TV</t>
    </r>
    <r>
      <rPr>
        <sz val="18"/>
        <color rgb="FF002060"/>
        <rFont val="Calibri (Corps)"/>
      </rPr>
      <t xml:space="preserve"> EURO 2024</t>
    </r>
  </si>
  <si>
    <t>Résultats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</si>
</sst>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b/>
      <sz val="14"/>
      <color theme="1" tint="0.249977111117893"/>
      <name val="Verdana"/>
      <family val="2"/>
    </font>
    <font>
      <b/>
      <sz val="11"/>
      <color theme="1"/>
      <name val="Verdana"/>
      <family val="2"/>
    </font>
    <font>
      <sz val="11"/>
      <color theme="1" tint="0.249977111117893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2" tint="-0.499984740745262"/>
      <name val="Verdana"/>
      <family val="2"/>
    </font>
    <font>
      <sz val="11"/>
      <color theme="1" tint="0.249977111117893"/>
      <name val="Calibri"/>
      <family val="2"/>
      <scheme val="minor"/>
    </font>
    <font>
      <u/>
      <sz val="14"/>
      <color theme="1"/>
      <name val="Verdana"/>
      <family val="2"/>
    </font>
    <font>
      <u/>
      <sz val="11"/>
      <color theme="0" tint="-0.249977111117893"/>
      <name val="Calibri"/>
      <family val="2"/>
      <scheme val="minor"/>
    </font>
    <font>
      <sz val="11"/>
      <color theme="0" tint="-0.249977111117893"/>
      <name val="Verdana"/>
      <family val="2"/>
    </font>
    <font>
      <sz val="12"/>
      <color theme="1"/>
      <name val="Verdana"/>
      <family val="2"/>
    </font>
    <font>
      <b/>
      <sz val="12"/>
      <color theme="1" tint="0.14999847407452621"/>
      <name val="Verdan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Verdana"/>
      <family val="2"/>
    </font>
    <font>
      <sz val="12"/>
      <name val="Calibri"/>
      <family val="2"/>
      <scheme val="minor"/>
    </font>
    <font>
      <sz val="12"/>
      <color rgb="FFFA7C80"/>
      <name val="Verdana"/>
      <family val="2"/>
    </font>
    <font>
      <sz val="12"/>
      <color rgb="FFCD66FF"/>
      <name val="Verdana"/>
      <family val="2"/>
    </font>
    <font>
      <b/>
      <sz val="11"/>
      <color theme="1" tint="0.499984740745262"/>
      <name val="Verdana"/>
      <family val="2"/>
    </font>
    <font>
      <b/>
      <sz val="12"/>
      <color theme="1" tint="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24"/>
      <color theme="1"/>
      <name val="Verdana"/>
      <family val="2"/>
    </font>
    <font>
      <sz val="24"/>
      <color theme="1"/>
      <name val="Calibri"/>
      <family val="2"/>
      <scheme val="minor"/>
    </font>
    <font>
      <b/>
      <sz val="11"/>
      <name val="Verdana"/>
      <family val="2"/>
    </font>
    <font>
      <b/>
      <sz val="24"/>
      <color theme="1"/>
      <name val="Verdana"/>
      <family val="2"/>
    </font>
    <font>
      <b/>
      <sz val="24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u/>
      <sz val="11"/>
      <name val="Calibri"/>
      <family val="2"/>
      <scheme val="minor"/>
    </font>
    <font>
      <b/>
      <u/>
      <sz val="12"/>
      <color theme="7" tint="-0.499984740745262"/>
      <name val="Calibri"/>
      <family val="2"/>
      <scheme val="minor"/>
    </font>
    <font>
      <sz val="14"/>
      <color rgb="FF202122"/>
      <name val="Arial"/>
      <family val="2"/>
    </font>
    <font>
      <b/>
      <sz val="14"/>
      <color rgb="FF202122"/>
      <name val="Arial"/>
      <family val="2"/>
    </font>
    <font>
      <b/>
      <sz val="10"/>
      <color theme="2" tint="-0.499984740745262"/>
      <name val="Verdana"/>
      <family val="2"/>
    </font>
    <font>
      <b/>
      <sz val="10"/>
      <color theme="2" tint="-0.499984740745262"/>
      <name val="Calibri"/>
      <family val="2"/>
      <scheme val="minor"/>
    </font>
    <font>
      <sz val="12"/>
      <color rgb="FF09B0F0"/>
      <name val="Verdana"/>
      <family val="2"/>
    </font>
    <font>
      <b/>
      <sz val="12"/>
      <name val="Verdana"/>
      <family val="2"/>
    </font>
    <font>
      <sz val="12"/>
      <color rgb="FFFFC000"/>
      <name val="Verdana"/>
      <family val="2"/>
    </font>
    <font>
      <sz val="12"/>
      <color rgb="FF92D050"/>
      <name val="Verdana"/>
      <family val="2"/>
    </font>
    <font>
      <sz val="12"/>
      <color rgb="FFE8AB75"/>
      <name val="Verdana"/>
      <family val="2"/>
    </font>
    <font>
      <sz val="20"/>
      <color theme="10"/>
      <name val="Calibri"/>
      <family val="2"/>
      <scheme val="minor"/>
    </font>
    <font>
      <sz val="16"/>
      <color theme="10"/>
      <name val="Calibri"/>
      <family val="2"/>
      <scheme val="minor"/>
    </font>
    <font>
      <b/>
      <sz val="20"/>
      <color rgb="FFBA8C00"/>
      <name val="Calibri"/>
      <family val="2"/>
      <scheme val="minor"/>
    </font>
    <font>
      <sz val="12"/>
      <color rgb="FFBA8C00"/>
      <name val="Calibri"/>
      <family val="2"/>
      <scheme val="minor"/>
    </font>
    <font>
      <sz val="9"/>
      <color theme="1"/>
      <name val="Arial"/>
      <family val="2"/>
    </font>
    <font>
      <sz val="9"/>
      <color rgb="FF1F1F1F"/>
      <name val="Arial"/>
      <family val="2"/>
    </font>
    <font>
      <b/>
      <sz val="9"/>
      <color theme="2" tint="-0.499984740745262"/>
      <name val="Verdana"/>
      <family val="2"/>
    </font>
    <font>
      <b/>
      <sz val="9"/>
      <color rgb="FF757171"/>
      <name val="Verdana"/>
      <family val="2"/>
    </font>
    <font>
      <sz val="24"/>
      <color theme="1"/>
      <name val="Calibri (Corps)"/>
    </font>
    <font>
      <b/>
      <sz val="24"/>
      <color rgb="FF002060"/>
      <name val="Calibri"/>
      <family val="2"/>
      <scheme val="minor"/>
    </font>
    <font>
      <sz val="14"/>
      <color rgb="FF002060"/>
      <name val="Verdana"/>
      <family val="2"/>
    </font>
    <font>
      <b/>
      <sz val="20"/>
      <color rgb="FF002060"/>
      <name val="Calibri"/>
      <family val="2"/>
      <scheme val="minor"/>
    </font>
    <font>
      <sz val="16"/>
      <color rgb="FF002060"/>
      <name val="Calibri (Corps)"/>
    </font>
    <font>
      <b/>
      <sz val="24"/>
      <name val="Calibri"/>
      <family val="2"/>
      <scheme val="minor"/>
    </font>
    <font>
      <sz val="12"/>
      <name val="Verdana"/>
      <family val="2"/>
    </font>
    <font>
      <sz val="20"/>
      <name val="Calibri"/>
      <family val="2"/>
      <scheme val="minor"/>
    </font>
    <font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rgb="FF002060"/>
      <name val="Calibri (Corps)"/>
    </font>
    <font>
      <b/>
      <sz val="20"/>
      <color rgb="FF002060"/>
      <name val="Calibri (Corps)"/>
    </font>
    <font>
      <sz val="12"/>
      <color theme="10"/>
      <name val="Calibri"/>
      <family val="2"/>
      <scheme val="minor"/>
    </font>
    <font>
      <b/>
      <sz val="14"/>
      <color theme="10"/>
      <name val="Calibri (Corps)"/>
    </font>
    <font>
      <sz val="20"/>
      <color theme="1"/>
      <name val="Calibri"/>
      <family val="2"/>
      <scheme val="minor"/>
    </font>
    <font>
      <sz val="18"/>
      <color rgb="FF002060"/>
      <name val="Calibri (Corps)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CB1F1"/>
        <bgColor indexed="64"/>
      </patternFill>
    </fill>
    <fill>
      <patternFill patternType="solid">
        <fgColor rgb="FFFAC0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150"/>
        <bgColor indexed="64"/>
      </patternFill>
    </fill>
    <fill>
      <patternFill patternType="solid">
        <fgColor rgb="FFFA7C80"/>
        <bgColor indexed="64"/>
      </patternFill>
    </fill>
    <fill>
      <patternFill patternType="solid">
        <fgColor rgb="FFCD66FF"/>
        <bgColor indexed="64"/>
      </patternFill>
    </fill>
    <fill>
      <patternFill patternType="solid">
        <fgColor rgb="FFF5B183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F7FBFD"/>
        <bgColor indexed="64"/>
      </patternFill>
    </fill>
    <fill>
      <patternFill patternType="solid">
        <fgColor rgb="FFFEFAF2"/>
        <bgColor indexed="64"/>
      </patternFill>
    </fill>
    <fill>
      <patternFill patternType="solid">
        <fgColor rgb="FFF7FDF2"/>
        <bgColor indexed="64"/>
      </patternFill>
    </fill>
    <fill>
      <patternFill patternType="solid">
        <fgColor rgb="FFFFF2F3"/>
        <bgColor indexed="64"/>
      </patternFill>
    </fill>
    <fill>
      <patternFill patternType="solid">
        <fgColor rgb="FFFAF3FE"/>
        <bgColor indexed="64"/>
      </patternFill>
    </fill>
    <fill>
      <patternFill patternType="solid">
        <fgColor rgb="FFFEF8F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AB75"/>
        <bgColor indexed="64"/>
      </patternFill>
    </fill>
    <fill>
      <patternFill patternType="solid">
        <fgColor theme="3" tint="0.79998168889431442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medium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medium">
        <color indexed="64"/>
      </left>
      <right/>
      <top style="thick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indexed="64"/>
      </bottom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 style="thick">
        <color indexed="64"/>
      </right>
      <top style="thick">
        <color theme="1"/>
      </top>
      <bottom/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theme="1"/>
      </left>
      <right style="thick">
        <color indexed="64"/>
      </right>
      <top/>
      <bottom style="thick">
        <color theme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 style="thick">
        <color theme="1"/>
      </right>
      <top style="thick">
        <color theme="1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23" xfId="0" quotePrefix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2" borderId="40" xfId="0" quotePrefix="1" applyFont="1" applyFill="1" applyBorder="1" applyAlignment="1">
      <alignment horizontal="center" vertical="center"/>
    </xf>
    <xf numFmtId="0" fontId="3" fillId="2" borderId="41" xfId="0" quotePrefix="1" applyFont="1" applyFill="1" applyBorder="1" applyAlignment="1">
      <alignment horizontal="center" vertical="center"/>
    </xf>
    <xf numFmtId="0" fontId="3" fillId="2" borderId="42" xfId="0" quotePrefix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quotePrefix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15" xfId="0" quotePrefix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3" fillId="2" borderId="44" xfId="0" quotePrefix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quotePrefix="1" applyFont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quotePrefix="1" applyFont="1" applyFill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6" fillId="6" borderId="28" xfId="0" quotePrefix="1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6" fillId="6" borderId="35" xfId="0" quotePrefix="1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0" borderId="35" xfId="0" quotePrefix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6" xfId="0" quotePrefix="1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quotePrefix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7" borderId="28" xfId="0" quotePrefix="1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6" fillId="7" borderId="35" xfId="0" quotePrefix="1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9" borderId="28" xfId="0" quotePrefix="1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/>
    </xf>
    <xf numFmtId="0" fontId="16" fillId="9" borderId="35" xfId="0" quotePrefix="1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16" fillId="10" borderId="28" xfId="0" quotePrefix="1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15" fillId="10" borderId="30" xfId="0" applyFont="1" applyFill="1" applyBorder="1" applyAlignment="1">
      <alignment horizontal="center" vertical="center"/>
    </xf>
    <xf numFmtId="0" fontId="16" fillId="10" borderId="35" xfId="0" quotePrefix="1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6" fillId="11" borderId="28" xfId="0" applyFont="1" applyFill="1" applyBorder="1" applyAlignment="1">
      <alignment horizontal="center" vertical="center"/>
    </xf>
    <xf numFmtId="0" fontId="16" fillId="11" borderId="29" xfId="0" applyFont="1" applyFill="1" applyBorder="1" applyAlignment="1">
      <alignment horizontal="center" vertical="center"/>
    </xf>
    <xf numFmtId="0" fontId="15" fillId="11" borderId="30" xfId="0" applyFont="1" applyFill="1" applyBorder="1" applyAlignment="1">
      <alignment horizontal="center" vertical="center"/>
    </xf>
    <xf numFmtId="0" fontId="16" fillId="11" borderId="35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6" fillId="12" borderId="28" xfId="0" quotePrefix="1" applyFont="1" applyFill="1" applyBorder="1" applyAlignment="1">
      <alignment horizontal="center" vertical="center"/>
    </xf>
    <xf numFmtId="0" fontId="16" fillId="12" borderId="29" xfId="0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6" fillId="12" borderId="35" xfId="0" quotePrefix="1" applyFont="1" applyFill="1" applyBorder="1" applyAlignment="1">
      <alignment horizontal="center" vertical="center"/>
    </xf>
    <xf numFmtId="0" fontId="16" fillId="12" borderId="14" xfId="0" applyFont="1" applyFill="1" applyBorder="1" applyAlignment="1">
      <alignment horizontal="center" vertical="center"/>
    </xf>
    <xf numFmtId="0" fontId="15" fillId="1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5" borderId="57" xfId="0" quotePrefix="1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7" borderId="58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15" fillId="9" borderId="58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horizontal="center" vertical="center"/>
    </xf>
    <xf numFmtId="0" fontId="15" fillId="10" borderId="58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1" borderId="58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0" fontId="15" fillId="12" borderId="58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8" borderId="59" xfId="0" applyFont="1" applyFill="1" applyBorder="1" applyAlignment="1">
      <alignment horizontal="center" vertical="center"/>
    </xf>
    <xf numFmtId="0" fontId="2" fillId="8" borderId="60" xfId="0" applyFont="1" applyFill="1" applyBorder="1" applyAlignment="1">
      <alignment horizontal="center" vertical="center"/>
    </xf>
    <xf numFmtId="0" fontId="0" fillId="2" borderId="0" xfId="0" applyFill="1"/>
    <xf numFmtId="0" fontId="15" fillId="2" borderId="0" xfId="0" applyFont="1" applyFill="1"/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2" borderId="0" xfId="0" quotePrefix="1" applyFont="1" applyFill="1" applyAlignment="1">
      <alignment horizontal="center" vertical="center"/>
    </xf>
    <xf numFmtId="0" fontId="32" fillId="2" borderId="0" xfId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/>
    <xf numFmtId="0" fontId="34" fillId="2" borderId="0" xfId="1" applyFont="1" applyFill="1" applyBorder="1" applyAlignment="1">
      <alignment horizontal="center" vertical="center"/>
    </xf>
    <xf numFmtId="0" fontId="28" fillId="2" borderId="63" xfId="0" quotePrefix="1" applyFont="1" applyFill="1" applyBorder="1" applyAlignment="1">
      <alignment horizontal="center" vertical="center"/>
    </xf>
    <xf numFmtId="0" fontId="28" fillId="8" borderId="62" xfId="0" quotePrefix="1" applyFont="1" applyFill="1" applyBorder="1" applyAlignment="1" applyProtection="1">
      <alignment horizontal="center" vertical="center"/>
      <protection locked="0"/>
    </xf>
    <xf numFmtId="0" fontId="28" fillId="8" borderId="0" xfId="0" quotePrefix="1" applyFont="1" applyFill="1" applyAlignment="1" applyProtection="1">
      <alignment horizontal="center" vertical="center"/>
      <protection locked="0"/>
    </xf>
    <xf numFmtId="0" fontId="28" fillId="8" borderId="0" xfId="0" applyFont="1" applyFill="1" applyAlignment="1" applyProtection="1">
      <alignment horizontal="center" vertical="center"/>
      <protection locked="0"/>
    </xf>
    <xf numFmtId="0" fontId="37" fillId="0" borderId="0" xfId="0" applyFont="1"/>
    <xf numFmtId="0" fontId="36" fillId="0" borderId="0" xfId="0" applyFont="1"/>
    <xf numFmtId="0" fontId="8" fillId="0" borderId="46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40" fillId="13" borderId="0" xfId="1" applyFont="1" applyFill="1" applyAlignment="1" applyProtection="1">
      <alignment horizontal="center" vertical="center"/>
    </xf>
    <xf numFmtId="0" fontId="42" fillId="15" borderId="0" xfId="1" applyFont="1" applyFill="1" applyAlignment="1" applyProtection="1">
      <alignment horizontal="center" vertical="center"/>
    </xf>
    <xf numFmtId="0" fontId="21" fillId="17" borderId="0" xfId="1" applyFont="1" applyFill="1" applyAlignment="1" applyProtection="1">
      <alignment horizontal="center" vertical="center"/>
    </xf>
    <xf numFmtId="0" fontId="22" fillId="18" borderId="0" xfId="1" applyFont="1" applyFill="1" applyAlignment="1" applyProtection="1">
      <alignment horizontal="center" vertical="center"/>
    </xf>
    <xf numFmtId="0" fontId="7" fillId="5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35" fillId="2" borderId="0" xfId="1" applyNumberFormat="1" applyFont="1" applyFill="1" applyBorder="1" applyAlignment="1" applyProtection="1">
      <alignment horizontal="center" vertical="center" wrapText="1"/>
    </xf>
    <xf numFmtId="0" fontId="35" fillId="2" borderId="0" xfId="1" applyFont="1" applyFill="1" applyBorder="1" applyAlignment="1" applyProtection="1">
      <alignment horizontal="center" wrapText="1"/>
    </xf>
    <xf numFmtId="0" fontId="49" fillId="0" borderId="0" xfId="0" applyFont="1"/>
    <xf numFmtId="0" fontId="50" fillId="0" borderId="0" xfId="0" applyFont="1"/>
    <xf numFmtId="0" fontId="51" fillId="2" borderId="0" xfId="0" applyFont="1" applyFill="1" applyAlignment="1">
      <alignment horizontal="left" vertical="center"/>
    </xf>
    <xf numFmtId="0" fontId="52" fillId="20" borderId="0" xfId="0" applyFont="1" applyFill="1" applyAlignment="1">
      <alignment horizontal="left" vertical="center"/>
    </xf>
    <xf numFmtId="0" fontId="3" fillId="2" borderId="7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58" fillId="0" borderId="0" xfId="0" applyFont="1" applyAlignment="1">
      <alignment horizontal="center" vertical="center"/>
    </xf>
    <xf numFmtId="0" fontId="41" fillId="0" borderId="0" xfId="1" applyFont="1" applyFill="1" applyBorder="1" applyAlignment="1" applyProtection="1">
      <alignment horizontal="center" vertical="center" wrapText="1"/>
    </xf>
    <xf numFmtId="0" fontId="59" fillId="0" borderId="0" xfId="1" applyFont="1" applyFill="1" applyBorder="1" applyAlignment="1" applyProtection="1">
      <alignment horizontal="center" vertical="center" wrapText="1"/>
    </xf>
    <xf numFmtId="0" fontId="60" fillId="0" borderId="0" xfId="1" applyFont="1" applyFill="1" applyBorder="1" applyAlignment="1" applyProtection="1">
      <alignment vertical="center"/>
    </xf>
    <xf numFmtId="0" fontId="61" fillId="0" borderId="0" xfId="0" applyFont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locked="0"/>
    </xf>
    <xf numFmtId="0" fontId="46" fillId="2" borderId="0" xfId="1" applyFont="1" applyFill="1" applyBorder="1" applyAlignment="1" applyProtection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2" fillId="3" borderId="75" xfId="0" applyFont="1" applyFill="1" applyBorder="1" applyAlignment="1">
      <alignment horizontal="center" vertical="center"/>
    </xf>
    <xf numFmtId="0" fontId="67" fillId="3" borderId="73" xfId="0" applyFont="1" applyFill="1" applyBorder="1" applyAlignment="1">
      <alignment horizontal="center" vertical="center"/>
    </xf>
    <xf numFmtId="0" fontId="62" fillId="3" borderId="73" xfId="0" applyFont="1" applyFill="1" applyBorder="1" applyAlignment="1">
      <alignment horizontal="center" vertical="center"/>
    </xf>
    <xf numFmtId="0" fontId="45" fillId="3" borderId="76" xfId="1" applyFont="1" applyFill="1" applyBorder="1" applyAlignment="1">
      <alignment horizontal="center" vertical="center"/>
    </xf>
    <xf numFmtId="0" fontId="45" fillId="3" borderId="78" xfId="1" applyFont="1" applyFill="1" applyBorder="1" applyAlignment="1">
      <alignment horizontal="center" vertical="center"/>
    </xf>
    <xf numFmtId="0" fontId="67" fillId="3" borderId="79" xfId="0" applyFont="1" applyFill="1" applyBorder="1" applyAlignment="1">
      <alignment horizontal="center" vertical="center"/>
    </xf>
    <xf numFmtId="0" fontId="67" fillId="3" borderId="78" xfId="0" applyFont="1" applyFill="1" applyBorder="1" applyAlignment="1">
      <alignment horizontal="center" vertical="center"/>
    </xf>
    <xf numFmtId="0" fontId="55" fillId="2" borderId="0" xfId="1" applyFont="1" applyFill="1" applyBorder="1" applyAlignment="1" applyProtection="1">
      <alignment horizontal="center" vertical="center"/>
    </xf>
    <xf numFmtId="0" fontId="45" fillId="2" borderId="0" xfId="1" applyFont="1" applyFill="1" applyBorder="1" applyAlignment="1" applyProtection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4" fillId="25" borderId="74" xfId="0" applyFont="1" applyFill="1" applyBorder="1" applyAlignment="1">
      <alignment horizontal="center" vertical="center"/>
    </xf>
    <xf numFmtId="0" fontId="0" fillId="25" borderId="76" xfId="0" applyFill="1" applyBorder="1" applyAlignment="1">
      <alignment horizontal="center" vertical="center"/>
    </xf>
    <xf numFmtId="0" fontId="0" fillId="25" borderId="77" xfId="0" applyFill="1" applyBorder="1" applyAlignment="1">
      <alignment horizontal="center" vertical="center"/>
    </xf>
    <xf numFmtId="0" fontId="0" fillId="25" borderId="78" xfId="0" applyFill="1" applyBorder="1" applyAlignment="1">
      <alignment horizontal="center" vertical="center"/>
    </xf>
    <xf numFmtId="0" fontId="65" fillId="2" borderId="75" xfId="1" applyFont="1" applyFill="1" applyBorder="1" applyAlignment="1" applyProtection="1">
      <alignment horizontal="center" vertical="center"/>
    </xf>
    <xf numFmtId="0" fontId="65" fillId="0" borderId="75" xfId="1" applyFont="1" applyBorder="1" applyAlignment="1">
      <alignment horizontal="center" vertical="center"/>
    </xf>
    <xf numFmtId="0" fontId="56" fillId="3" borderId="74" xfId="1" applyFont="1" applyFill="1" applyBorder="1" applyAlignment="1">
      <alignment horizontal="center" vertical="center"/>
    </xf>
    <xf numFmtId="0" fontId="56" fillId="0" borderId="75" xfId="1" applyFont="1" applyBorder="1" applyAlignment="1">
      <alignment horizontal="center" vertical="center"/>
    </xf>
    <xf numFmtId="0" fontId="56" fillId="0" borderId="77" xfId="1" applyFont="1" applyBorder="1" applyAlignment="1">
      <alignment horizontal="center" vertical="center"/>
    </xf>
    <xf numFmtId="0" fontId="56" fillId="0" borderId="73" xfId="1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3" borderId="0" xfId="0" applyFont="1" applyFill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0" fillId="3" borderId="0" xfId="0" applyFont="1" applyFill="1" applyAlignment="1" applyProtection="1">
      <alignment horizontal="center" vertical="center"/>
      <protection locked="0"/>
    </xf>
    <xf numFmtId="0" fontId="53" fillId="21" borderId="71" xfId="0" applyFont="1" applyFill="1" applyBorder="1" applyAlignment="1">
      <alignment horizontal="center" vertical="center" wrapText="1"/>
    </xf>
    <xf numFmtId="0" fontId="0" fillId="21" borderId="72" xfId="0" applyFill="1" applyBorder="1" applyAlignment="1">
      <alignment horizontal="center" vertical="center"/>
    </xf>
    <xf numFmtId="0" fontId="0" fillId="21" borderId="70" xfId="0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53" fillId="11" borderId="69" xfId="0" applyFont="1" applyFill="1" applyBorder="1" applyAlignment="1">
      <alignment horizontal="center" vertical="center" wrapText="1"/>
    </xf>
    <xf numFmtId="0" fontId="0" fillId="11" borderId="72" xfId="0" applyFill="1" applyBorder="1" applyAlignment="1">
      <alignment horizontal="center" vertical="center"/>
    </xf>
    <xf numFmtId="0" fontId="0" fillId="11" borderId="70" xfId="0" applyFill="1" applyBorder="1" applyAlignment="1">
      <alignment horizontal="center" vertical="center"/>
    </xf>
    <xf numFmtId="0" fontId="53" fillId="24" borderId="69" xfId="0" applyFont="1" applyFill="1" applyBorder="1" applyAlignment="1">
      <alignment horizontal="center" vertical="center" wrapText="1"/>
    </xf>
    <xf numFmtId="0" fontId="0" fillId="24" borderId="72" xfId="0" applyFill="1" applyBorder="1" applyAlignment="1">
      <alignment horizontal="center" vertical="center"/>
    </xf>
    <xf numFmtId="0" fontId="0" fillId="24" borderId="70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3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53" fillId="23" borderId="69" xfId="0" applyFont="1" applyFill="1" applyBorder="1" applyAlignment="1">
      <alignment horizontal="center" vertical="center" wrapText="1"/>
    </xf>
    <xf numFmtId="0" fontId="0" fillId="23" borderId="72" xfId="0" applyFill="1" applyBorder="1" applyAlignment="1">
      <alignment horizontal="center" vertical="center"/>
    </xf>
    <xf numFmtId="0" fontId="0" fillId="23" borderId="70" xfId="0" applyFill="1" applyBorder="1" applyAlignment="1">
      <alignment horizontal="center" vertical="center"/>
    </xf>
    <xf numFmtId="0" fontId="53" fillId="10" borderId="69" xfId="0" applyFont="1" applyFill="1" applyBorder="1" applyAlignment="1">
      <alignment horizontal="center" vertical="center" wrapText="1"/>
    </xf>
    <xf numFmtId="0" fontId="0" fillId="10" borderId="72" xfId="0" applyFill="1" applyBorder="1" applyAlignment="1">
      <alignment horizontal="center" vertical="center"/>
    </xf>
    <xf numFmtId="0" fontId="0" fillId="10" borderId="70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3" fillId="22" borderId="69" xfId="0" applyFont="1" applyFill="1" applyBorder="1" applyAlignment="1">
      <alignment horizontal="center" vertical="center" wrapText="1"/>
    </xf>
    <xf numFmtId="0" fontId="0" fillId="22" borderId="72" xfId="0" applyFill="1" applyBorder="1" applyAlignment="1">
      <alignment horizontal="center" vertical="center"/>
    </xf>
    <xf numFmtId="0" fontId="0" fillId="22" borderId="70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63" fillId="3" borderId="80" xfId="1" applyFont="1" applyFill="1" applyBorder="1" applyAlignment="1">
      <alignment horizontal="center" vertical="center"/>
    </xf>
    <xf numFmtId="0" fontId="45" fillId="3" borderId="0" xfId="1" applyFont="1" applyFill="1" applyBorder="1" applyAlignment="1">
      <alignment horizontal="center" vertical="center"/>
    </xf>
    <xf numFmtId="0" fontId="45" fillId="3" borderId="77" xfId="1" applyFont="1" applyFill="1" applyBorder="1" applyAlignment="1">
      <alignment horizontal="center" vertical="center"/>
    </xf>
    <xf numFmtId="0" fontId="45" fillId="3" borderId="73" xfId="1" applyFont="1" applyFill="1" applyBorder="1" applyAlignment="1">
      <alignment horizontal="center"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15" fillId="13" borderId="60" xfId="0" applyFont="1" applyFill="1" applyBorder="1" applyAlignment="1">
      <alignment horizontal="center" vertical="center"/>
    </xf>
    <xf numFmtId="0" fontId="40" fillId="13" borderId="60" xfId="1" applyFont="1" applyFill="1" applyBorder="1" applyAlignment="1" applyProtection="1">
      <alignment horizontal="center" vertical="center"/>
    </xf>
    <xf numFmtId="0" fontId="40" fillId="13" borderId="81" xfId="1" applyFont="1" applyFill="1" applyBorder="1" applyAlignment="1" applyProtection="1">
      <alignment horizontal="center" vertical="center"/>
    </xf>
    <xf numFmtId="0" fontId="42" fillId="15" borderId="82" xfId="1" applyFont="1" applyFill="1" applyBorder="1" applyAlignment="1" applyProtection="1">
      <alignment horizontal="center" vertical="center"/>
    </xf>
    <xf numFmtId="0" fontId="15" fillId="15" borderId="60" xfId="0" applyFont="1" applyFill="1" applyBorder="1" applyAlignment="1">
      <alignment horizontal="center" vertical="center"/>
    </xf>
    <xf numFmtId="0" fontId="42" fillId="15" borderId="60" xfId="1" applyFont="1" applyFill="1" applyBorder="1" applyAlignment="1" applyProtection="1">
      <alignment horizontal="center" vertical="center"/>
    </xf>
    <xf numFmtId="0" fontId="42" fillId="15" borderId="81" xfId="1" applyFont="1" applyFill="1" applyBorder="1" applyAlignment="1" applyProtection="1">
      <alignment horizontal="center" vertical="center"/>
    </xf>
    <xf numFmtId="0" fontId="43" fillId="16" borderId="82" xfId="1" applyFont="1" applyFill="1" applyBorder="1" applyAlignment="1" applyProtection="1">
      <alignment horizontal="center" vertical="center"/>
    </xf>
    <xf numFmtId="0" fontId="15" fillId="16" borderId="60" xfId="0" applyFont="1" applyFill="1" applyBorder="1" applyAlignment="1">
      <alignment horizontal="center" vertical="center"/>
    </xf>
    <xf numFmtId="0" fontId="43" fillId="16" borderId="60" xfId="1" applyFont="1" applyFill="1" applyBorder="1" applyAlignment="1" applyProtection="1">
      <alignment horizontal="center" vertical="center"/>
    </xf>
    <xf numFmtId="0" fontId="43" fillId="16" borderId="81" xfId="1" applyFont="1" applyFill="1" applyBorder="1" applyAlignment="1" applyProtection="1">
      <alignment horizontal="center" vertical="center"/>
    </xf>
    <xf numFmtId="0" fontId="21" fillId="17" borderId="82" xfId="1" applyFont="1" applyFill="1" applyBorder="1" applyAlignment="1" applyProtection="1">
      <alignment horizontal="center" vertical="center"/>
    </xf>
    <xf numFmtId="0" fontId="15" fillId="17" borderId="60" xfId="0" applyFont="1" applyFill="1" applyBorder="1" applyAlignment="1">
      <alignment horizontal="center" vertical="center"/>
    </xf>
    <xf numFmtId="0" fontId="21" fillId="17" borderId="81" xfId="1" applyFont="1" applyFill="1" applyBorder="1" applyAlignment="1" applyProtection="1">
      <alignment horizontal="center" vertical="center"/>
    </xf>
    <xf numFmtId="0" fontId="22" fillId="18" borderId="82" xfId="1" applyFont="1" applyFill="1" applyBorder="1" applyAlignment="1" applyProtection="1">
      <alignment horizontal="center" vertical="center"/>
    </xf>
    <xf numFmtId="0" fontId="15" fillId="18" borderId="60" xfId="0" applyFont="1" applyFill="1" applyBorder="1" applyAlignment="1">
      <alignment horizontal="center" vertical="center"/>
    </xf>
    <xf numFmtId="0" fontId="22" fillId="18" borderId="81" xfId="1" applyFont="1" applyFill="1" applyBorder="1" applyAlignment="1" applyProtection="1">
      <alignment horizontal="center" vertical="center"/>
    </xf>
    <xf numFmtId="0" fontId="44" fillId="19" borderId="82" xfId="1" applyFont="1" applyFill="1" applyBorder="1" applyAlignment="1" applyProtection="1">
      <alignment horizontal="center" vertical="center"/>
    </xf>
    <xf numFmtId="0" fontId="15" fillId="19" borderId="60" xfId="0" applyFont="1" applyFill="1" applyBorder="1" applyAlignment="1">
      <alignment horizontal="center" vertical="center"/>
    </xf>
    <xf numFmtId="0" fontId="44" fillId="19" borderId="60" xfId="1" applyFont="1" applyFill="1" applyBorder="1" applyAlignment="1" applyProtection="1">
      <alignment horizontal="center" vertical="center"/>
    </xf>
    <xf numFmtId="0" fontId="44" fillId="19" borderId="81" xfId="1" applyFont="1" applyFill="1" applyBorder="1" applyAlignment="1" applyProtection="1">
      <alignment horizontal="center" vertical="center"/>
    </xf>
    <xf numFmtId="0" fontId="15" fillId="14" borderId="83" xfId="0" applyFont="1" applyFill="1" applyBorder="1" applyAlignment="1">
      <alignment horizontal="center" vertical="center"/>
    </xf>
    <xf numFmtId="0" fontId="15" fillId="14" borderId="84" xfId="0" applyFont="1" applyFill="1" applyBorder="1" applyAlignment="1">
      <alignment horizontal="center" vertical="center"/>
    </xf>
    <xf numFmtId="0" fontId="40" fillId="14" borderId="84" xfId="1" applyFont="1" applyFill="1" applyBorder="1" applyAlignment="1" applyProtection="1">
      <alignment horizontal="center" vertical="center"/>
    </xf>
    <xf numFmtId="0" fontId="15" fillId="14" borderId="85" xfId="0" applyFont="1" applyFill="1" applyBorder="1" applyAlignment="1">
      <alignment horizontal="center" vertical="center"/>
    </xf>
    <xf numFmtId="0" fontId="15" fillId="15" borderId="83" xfId="0" applyFont="1" applyFill="1" applyBorder="1" applyAlignment="1">
      <alignment horizontal="center" vertical="center"/>
    </xf>
    <xf numFmtId="0" fontId="15" fillId="15" borderId="84" xfId="0" applyFont="1" applyFill="1" applyBorder="1" applyAlignment="1">
      <alignment horizontal="center" vertical="center"/>
    </xf>
    <xf numFmtId="0" fontId="15" fillId="15" borderId="85" xfId="0" applyFont="1" applyFill="1" applyBorder="1" applyAlignment="1">
      <alignment horizontal="center" vertical="center"/>
    </xf>
    <xf numFmtId="0" fontId="15" fillId="16" borderId="83" xfId="0" applyFont="1" applyFill="1" applyBorder="1" applyAlignment="1">
      <alignment horizontal="center" vertical="center"/>
    </xf>
    <xf numFmtId="0" fontId="15" fillId="16" borderId="84" xfId="0" applyFont="1" applyFill="1" applyBorder="1" applyAlignment="1">
      <alignment horizontal="center" vertical="center"/>
    </xf>
    <xf numFmtId="0" fontId="43" fillId="16" borderId="84" xfId="1" applyFont="1" applyFill="1" applyBorder="1" applyAlignment="1" applyProtection="1">
      <alignment horizontal="center" vertical="center"/>
    </xf>
    <xf numFmtId="0" fontId="15" fillId="16" borderId="85" xfId="0" applyFont="1" applyFill="1" applyBorder="1" applyAlignment="1">
      <alignment horizontal="center" vertical="center"/>
    </xf>
    <xf numFmtId="0" fontId="15" fillId="17" borderId="83" xfId="0" applyFont="1" applyFill="1" applyBorder="1" applyAlignment="1">
      <alignment horizontal="center" vertical="center"/>
    </xf>
    <xf numFmtId="0" fontId="15" fillId="17" borderId="84" xfId="0" applyFont="1" applyFill="1" applyBorder="1" applyAlignment="1">
      <alignment horizontal="center" vertical="center"/>
    </xf>
    <xf numFmtId="0" fontId="21" fillId="17" borderId="84" xfId="1" applyFont="1" applyFill="1" applyBorder="1" applyAlignment="1" applyProtection="1">
      <alignment horizontal="center" vertical="center"/>
    </xf>
    <xf numFmtId="0" fontId="15" fillId="17" borderId="85" xfId="0" applyFont="1" applyFill="1" applyBorder="1" applyAlignment="1">
      <alignment horizontal="center" vertical="center"/>
    </xf>
    <xf numFmtId="0" fontId="15" fillId="18" borderId="83" xfId="0" applyFont="1" applyFill="1" applyBorder="1" applyAlignment="1">
      <alignment horizontal="center" vertical="center"/>
    </xf>
    <xf numFmtId="0" fontId="15" fillId="18" borderId="84" xfId="0" applyFont="1" applyFill="1" applyBorder="1" applyAlignment="1">
      <alignment horizontal="center" vertical="center"/>
    </xf>
    <xf numFmtId="0" fontId="22" fillId="18" borderId="84" xfId="1" applyFont="1" applyFill="1" applyBorder="1" applyAlignment="1" applyProtection="1">
      <alignment horizontal="center" vertical="center"/>
    </xf>
    <xf numFmtId="0" fontId="15" fillId="18" borderId="85" xfId="0" applyFont="1" applyFill="1" applyBorder="1" applyAlignment="1">
      <alignment horizontal="center" vertical="center"/>
    </xf>
    <xf numFmtId="0" fontId="15" fillId="19" borderId="83" xfId="0" applyFont="1" applyFill="1" applyBorder="1" applyAlignment="1">
      <alignment horizontal="center" vertical="center"/>
    </xf>
    <xf numFmtId="0" fontId="15" fillId="19" borderId="84" xfId="0" applyFont="1" applyFill="1" applyBorder="1" applyAlignment="1">
      <alignment horizontal="center" vertical="center"/>
    </xf>
    <xf numFmtId="0" fontId="44" fillId="19" borderId="84" xfId="1" applyFont="1" applyFill="1" applyBorder="1" applyAlignment="1" applyProtection="1">
      <alignment horizontal="center" vertical="center"/>
    </xf>
    <xf numFmtId="0" fontId="15" fillId="19" borderId="85" xfId="0" applyFont="1" applyFill="1" applyBorder="1" applyAlignment="1">
      <alignment horizontal="center" vertical="center"/>
    </xf>
    <xf numFmtId="0" fontId="7" fillId="5" borderId="86" xfId="0" applyFont="1" applyFill="1" applyBorder="1" applyAlignment="1">
      <alignment horizontal="center" vertical="center"/>
    </xf>
    <xf numFmtId="0" fontId="41" fillId="3" borderId="87" xfId="0" applyFont="1" applyFill="1" applyBorder="1" applyAlignment="1" applyProtection="1">
      <alignment horizontal="center" vertical="center"/>
      <protection locked="0"/>
    </xf>
    <xf numFmtId="0" fontId="41" fillId="3" borderId="88" xfId="0" applyFont="1" applyFill="1" applyBorder="1" applyAlignment="1" applyProtection="1">
      <alignment horizontal="center" vertical="center"/>
      <protection locked="0"/>
    </xf>
    <xf numFmtId="0" fontId="41" fillId="3" borderId="89" xfId="0" applyFont="1" applyFill="1" applyBorder="1" applyAlignment="1" applyProtection="1">
      <alignment horizontal="center" vertical="center"/>
      <protection locked="0"/>
    </xf>
    <xf numFmtId="0" fontId="41" fillId="3" borderId="90" xfId="0" applyFont="1" applyFill="1" applyBorder="1" applyAlignment="1" applyProtection="1">
      <alignment horizontal="center" vertical="center"/>
      <protection locked="0"/>
    </xf>
    <xf numFmtId="0" fontId="41" fillId="3" borderId="91" xfId="0" applyFont="1" applyFill="1" applyBorder="1" applyAlignment="1" applyProtection="1">
      <alignment horizontal="center" vertical="center"/>
      <protection locked="0"/>
    </xf>
    <xf numFmtId="0" fontId="41" fillId="3" borderId="92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8">
    <dxf>
      <font>
        <color auto="1"/>
      </font>
      <fill>
        <patternFill>
          <bgColor rgb="FF3CB1F1"/>
        </patternFill>
      </fill>
    </dxf>
    <dxf>
      <fill>
        <patternFill>
          <bgColor rgb="FFFAC001"/>
        </patternFill>
      </fill>
    </dxf>
    <dxf>
      <fill>
        <patternFill>
          <bgColor rgb="FF92D150"/>
        </patternFill>
      </fill>
    </dxf>
    <dxf>
      <fill>
        <patternFill>
          <bgColor rgb="FFFA7C80"/>
        </patternFill>
      </fill>
    </dxf>
    <dxf>
      <fill>
        <patternFill>
          <bgColor rgb="FFCD66FF"/>
        </patternFill>
      </fill>
    </dxf>
    <dxf>
      <fill>
        <patternFill>
          <bgColor rgb="FFF5B183"/>
        </patternFill>
      </fill>
    </dxf>
    <dxf>
      <fill>
        <patternFill>
          <bgColor rgb="FFF5B183"/>
        </patternFill>
      </fill>
    </dxf>
    <dxf>
      <font>
        <color auto="1"/>
      </font>
      <fill>
        <patternFill>
          <bgColor rgb="FF3CB1F1"/>
        </patternFill>
      </fill>
    </dxf>
    <dxf>
      <fill>
        <patternFill>
          <bgColor rgb="FFFAC001"/>
        </patternFill>
      </fill>
    </dxf>
    <dxf>
      <fill>
        <patternFill>
          <bgColor rgb="FF92D150"/>
        </patternFill>
      </fill>
    </dxf>
    <dxf>
      <fill>
        <patternFill>
          <bgColor rgb="FFFA7C80"/>
        </patternFill>
      </fill>
    </dxf>
    <dxf>
      <fill>
        <patternFill>
          <bgColor rgb="FFCD66FF"/>
        </patternFill>
      </fill>
    </dxf>
    <dxf>
      <fill>
        <patternFill>
          <bgColor rgb="FFF5B183"/>
        </patternFill>
      </fill>
    </dxf>
    <dxf>
      <font>
        <color auto="1"/>
      </font>
      <fill>
        <patternFill>
          <bgColor rgb="FF3CB1F1"/>
        </patternFill>
      </fill>
    </dxf>
    <dxf>
      <fill>
        <patternFill>
          <bgColor rgb="FFFAC001"/>
        </patternFill>
      </fill>
    </dxf>
    <dxf>
      <fill>
        <patternFill>
          <bgColor rgb="FF92D150"/>
        </patternFill>
      </fill>
    </dxf>
    <dxf>
      <fill>
        <patternFill>
          <bgColor rgb="FFFA7C80"/>
        </patternFill>
      </fill>
    </dxf>
    <dxf>
      <fill>
        <patternFill>
          <bgColor rgb="FFCD66FF"/>
        </patternFill>
      </fill>
    </dxf>
  </dxfs>
  <tableStyles count="0" defaultTableStyle="TableStyleMedium2" defaultPivotStyle="PivotStyleLight16"/>
  <colors>
    <mruColors>
      <color rgb="FFD74CE8"/>
      <color rgb="FFFA7C80"/>
      <color rgb="FF661465"/>
      <color rgb="FFB3167B"/>
      <color rgb="FFE98D7F"/>
      <color rgb="FFE8AB75"/>
      <color rgb="FFCD66FF"/>
      <color rgb="FF92D150"/>
      <color rgb="FFF5B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15</xdr:row>
      <xdr:rowOff>190500</xdr:rowOff>
    </xdr:from>
    <xdr:to>
      <xdr:col>31</xdr:col>
      <xdr:colOff>0</xdr:colOff>
      <xdr:row>20</xdr:row>
      <xdr:rowOff>193887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05DE20A8-5A1E-694A-930D-FB77EF63C88F}"/>
            </a:ext>
          </a:extLst>
        </xdr:cNvPr>
        <xdr:cNvCxnSpPr/>
      </xdr:nvCxnSpPr>
      <xdr:spPr>
        <a:xfrm flipV="1">
          <a:off x="20828000" y="5575300"/>
          <a:ext cx="431800" cy="19083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27</xdr:row>
      <xdr:rowOff>149679</xdr:rowOff>
    </xdr:from>
    <xdr:to>
      <xdr:col>37</xdr:col>
      <xdr:colOff>0</xdr:colOff>
      <xdr:row>38</xdr:row>
      <xdr:rowOff>171643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DE975DCA-3E3C-E64A-942B-00F9D50431A7}"/>
            </a:ext>
          </a:extLst>
        </xdr:cNvPr>
        <xdr:cNvCxnSpPr/>
      </xdr:nvCxnSpPr>
      <xdr:spPr>
        <a:xfrm flipV="1">
          <a:off x="24803100" y="10106479"/>
          <a:ext cx="431800" cy="4212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</xdr:colOff>
      <xdr:row>9</xdr:row>
      <xdr:rowOff>1</xdr:rowOff>
    </xdr:from>
    <xdr:to>
      <xdr:col>31</xdr:col>
      <xdr:colOff>0</xdr:colOff>
      <xdr:row>14</xdr:row>
      <xdr:rowOff>68035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24B1F06F-B4DC-DF4D-9F47-30CB4F345A31}"/>
            </a:ext>
          </a:extLst>
        </xdr:cNvPr>
        <xdr:cNvCxnSpPr/>
      </xdr:nvCxnSpPr>
      <xdr:spPr>
        <a:xfrm flipH="1" flipV="1">
          <a:off x="20828002" y="3098801"/>
          <a:ext cx="431798" cy="19730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15</xdr:row>
      <xdr:rowOff>0</xdr:rowOff>
    </xdr:from>
    <xdr:to>
      <xdr:col>37</xdr:col>
      <xdr:colOff>0</xdr:colOff>
      <xdr:row>26</xdr:row>
      <xdr:rowOff>54429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E37C69FF-3874-F24B-AB77-AA9085C5E853}"/>
            </a:ext>
          </a:extLst>
        </xdr:cNvPr>
        <xdr:cNvCxnSpPr/>
      </xdr:nvCxnSpPr>
      <xdr:spPr>
        <a:xfrm flipH="1" flipV="1">
          <a:off x="24803101" y="5384800"/>
          <a:ext cx="431799" cy="42454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33</xdr:row>
      <xdr:rowOff>2</xdr:rowOff>
    </xdr:from>
    <xdr:to>
      <xdr:col>31</xdr:col>
      <xdr:colOff>0</xdr:colOff>
      <xdr:row>38</xdr:row>
      <xdr:rowOff>81642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FD99F56F-3E07-D947-8A4E-07B2FB33E49C}"/>
            </a:ext>
          </a:extLst>
        </xdr:cNvPr>
        <xdr:cNvCxnSpPr/>
      </xdr:nvCxnSpPr>
      <xdr:spPr>
        <a:xfrm flipH="1" flipV="1">
          <a:off x="20828001" y="12242802"/>
          <a:ext cx="431799" cy="1986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15</xdr:row>
      <xdr:rowOff>190500</xdr:rowOff>
    </xdr:from>
    <xdr:to>
      <xdr:col>31</xdr:col>
      <xdr:colOff>0</xdr:colOff>
      <xdr:row>20</xdr:row>
      <xdr:rowOff>193887</xdr:rowOff>
    </xdr:to>
    <xdr:cxnSp macro="">
      <xdr:nvCxnSpPr>
        <xdr:cNvPr id="19" name="Connecteur droit 18">
          <a:extLst>
            <a:ext uri="{FF2B5EF4-FFF2-40B4-BE49-F238E27FC236}">
              <a16:creationId xmlns:a16="http://schemas.microsoft.com/office/drawing/2014/main" id="{1DB74144-C427-3142-B179-07884F6B638C}"/>
            </a:ext>
          </a:extLst>
        </xdr:cNvPr>
        <xdr:cNvCxnSpPr/>
      </xdr:nvCxnSpPr>
      <xdr:spPr>
        <a:xfrm flipV="1">
          <a:off x="20828000" y="5575300"/>
          <a:ext cx="431800" cy="190838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27</xdr:row>
      <xdr:rowOff>149679</xdr:rowOff>
    </xdr:from>
    <xdr:to>
      <xdr:col>37</xdr:col>
      <xdr:colOff>0</xdr:colOff>
      <xdr:row>38</xdr:row>
      <xdr:rowOff>171643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2E0B788F-F3A8-F742-B347-32BE769F7AF6}"/>
            </a:ext>
          </a:extLst>
        </xdr:cNvPr>
        <xdr:cNvCxnSpPr/>
      </xdr:nvCxnSpPr>
      <xdr:spPr>
        <a:xfrm flipV="1">
          <a:off x="24803100" y="10106479"/>
          <a:ext cx="431800" cy="42129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</xdr:colOff>
      <xdr:row>9</xdr:row>
      <xdr:rowOff>1</xdr:rowOff>
    </xdr:from>
    <xdr:to>
      <xdr:col>31</xdr:col>
      <xdr:colOff>0</xdr:colOff>
      <xdr:row>14</xdr:row>
      <xdr:rowOff>68035</xdr:rowOff>
    </xdr:to>
    <xdr:cxnSp macro="">
      <xdr:nvCxnSpPr>
        <xdr:cNvPr id="21" name="Connecteur droit 20">
          <a:extLst>
            <a:ext uri="{FF2B5EF4-FFF2-40B4-BE49-F238E27FC236}">
              <a16:creationId xmlns:a16="http://schemas.microsoft.com/office/drawing/2014/main" id="{255CADA3-A09C-A54C-8DCB-4808773D7D4E}"/>
            </a:ext>
          </a:extLst>
        </xdr:cNvPr>
        <xdr:cNvCxnSpPr/>
      </xdr:nvCxnSpPr>
      <xdr:spPr>
        <a:xfrm flipH="1" flipV="1">
          <a:off x="20828002" y="3098801"/>
          <a:ext cx="431798" cy="19730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</xdr:colOff>
      <xdr:row>15</xdr:row>
      <xdr:rowOff>0</xdr:rowOff>
    </xdr:from>
    <xdr:to>
      <xdr:col>37</xdr:col>
      <xdr:colOff>0</xdr:colOff>
      <xdr:row>26</xdr:row>
      <xdr:rowOff>54429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id="{08D4CAF2-004A-574E-8D9E-A23CDF670BDD}"/>
            </a:ext>
          </a:extLst>
        </xdr:cNvPr>
        <xdr:cNvCxnSpPr/>
      </xdr:nvCxnSpPr>
      <xdr:spPr>
        <a:xfrm flipH="1" flipV="1">
          <a:off x="24803101" y="5384800"/>
          <a:ext cx="431799" cy="42454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</xdr:row>
      <xdr:rowOff>228600</xdr:rowOff>
    </xdr:from>
    <xdr:to>
      <xdr:col>24</xdr:col>
      <xdr:colOff>406400</xdr:colOff>
      <xdr:row>9</xdr:row>
      <xdr:rowOff>12700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18447F61-2BDD-A148-B0D4-D379F38DF99A}"/>
            </a:ext>
          </a:extLst>
        </xdr:cNvPr>
        <xdr:cNvCxnSpPr/>
      </xdr:nvCxnSpPr>
      <xdr:spPr>
        <a:xfrm>
          <a:off x="13639800" y="1435100"/>
          <a:ext cx="4064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</xdr:row>
      <xdr:rowOff>38100</xdr:rowOff>
    </xdr:from>
    <xdr:to>
      <xdr:col>24</xdr:col>
      <xdr:colOff>393700</xdr:colOff>
      <xdr:row>12</xdr:row>
      <xdr:rowOff>0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F8B53C2E-91FE-D54F-BC27-3D133C7ACD5B}"/>
            </a:ext>
          </a:extLst>
        </xdr:cNvPr>
        <xdr:cNvCxnSpPr/>
      </xdr:nvCxnSpPr>
      <xdr:spPr>
        <a:xfrm flipV="1">
          <a:off x="13639800" y="2209800"/>
          <a:ext cx="3937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39</xdr:row>
      <xdr:rowOff>228600</xdr:rowOff>
    </xdr:from>
    <xdr:to>
      <xdr:col>30</xdr:col>
      <xdr:colOff>812800</xdr:colOff>
      <xdr:row>45</xdr:row>
      <xdr:rowOff>84668</xdr:rowOff>
    </xdr:to>
    <xdr:cxnSp macro="">
      <xdr:nvCxnSpPr>
        <xdr:cNvPr id="28" name="Connecteur droit 27">
          <a:extLst>
            <a:ext uri="{FF2B5EF4-FFF2-40B4-BE49-F238E27FC236}">
              <a16:creationId xmlns:a16="http://schemas.microsoft.com/office/drawing/2014/main" id="{3C5FAE3C-8EA6-894E-8A89-628B46890EFA}"/>
            </a:ext>
          </a:extLst>
        </xdr:cNvPr>
        <xdr:cNvCxnSpPr/>
      </xdr:nvCxnSpPr>
      <xdr:spPr>
        <a:xfrm flipV="1">
          <a:off x="17564100" y="9626600"/>
          <a:ext cx="812800" cy="13038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33</xdr:row>
      <xdr:rowOff>2</xdr:rowOff>
    </xdr:from>
    <xdr:to>
      <xdr:col>31</xdr:col>
      <xdr:colOff>0</xdr:colOff>
      <xdr:row>38</xdr:row>
      <xdr:rowOff>81642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7AC5104D-6ADD-B74D-9FDB-8F87007F0B64}"/>
            </a:ext>
          </a:extLst>
        </xdr:cNvPr>
        <xdr:cNvCxnSpPr/>
      </xdr:nvCxnSpPr>
      <xdr:spPr>
        <a:xfrm flipH="1" flipV="1">
          <a:off x="20828001" y="12242802"/>
          <a:ext cx="431799" cy="1986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17</xdr:row>
      <xdr:rowOff>215900</xdr:rowOff>
    </xdr:from>
    <xdr:to>
      <xdr:col>24</xdr:col>
      <xdr:colOff>406400</xdr:colOff>
      <xdr:row>21</xdr:row>
      <xdr:rowOff>0</xdr:rowOff>
    </xdr:to>
    <xdr:cxnSp macro="">
      <xdr:nvCxnSpPr>
        <xdr:cNvPr id="35" name="Connecteur droit 34">
          <a:extLst>
            <a:ext uri="{FF2B5EF4-FFF2-40B4-BE49-F238E27FC236}">
              <a16:creationId xmlns:a16="http://schemas.microsoft.com/office/drawing/2014/main" id="{08BBF437-9ADF-CC4A-B781-FB35E1937A8E}"/>
            </a:ext>
          </a:extLst>
        </xdr:cNvPr>
        <xdr:cNvCxnSpPr/>
      </xdr:nvCxnSpPr>
      <xdr:spPr>
        <a:xfrm>
          <a:off x="13639800" y="4330700"/>
          <a:ext cx="4064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29</xdr:row>
      <xdr:rowOff>203200</xdr:rowOff>
    </xdr:from>
    <xdr:to>
      <xdr:col>24</xdr:col>
      <xdr:colOff>406400</xdr:colOff>
      <xdr:row>33</xdr:row>
      <xdr:rowOff>0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BD1786E5-C94D-5E4D-B6F1-A9EBD1D8E256}"/>
            </a:ext>
          </a:extLst>
        </xdr:cNvPr>
        <xdr:cNvCxnSpPr/>
      </xdr:nvCxnSpPr>
      <xdr:spPr>
        <a:xfrm>
          <a:off x="13639800" y="7213600"/>
          <a:ext cx="4064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41</xdr:row>
      <xdr:rowOff>203200</xdr:rowOff>
    </xdr:from>
    <xdr:to>
      <xdr:col>24</xdr:col>
      <xdr:colOff>406400</xdr:colOff>
      <xdr:row>44</xdr:row>
      <xdr:rowOff>241300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BF944CD0-1F39-C740-8A1B-F49388FC30B6}"/>
            </a:ext>
          </a:extLst>
        </xdr:cNvPr>
        <xdr:cNvCxnSpPr/>
      </xdr:nvCxnSpPr>
      <xdr:spPr>
        <a:xfrm>
          <a:off x="13639800" y="10083800"/>
          <a:ext cx="4064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12700</xdr:colOff>
      <xdr:row>21</xdr:row>
      <xdr:rowOff>25400</xdr:rowOff>
    </xdr:from>
    <xdr:to>
      <xdr:col>24</xdr:col>
      <xdr:colOff>406400</xdr:colOff>
      <xdr:row>23</xdr:row>
      <xdr:rowOff>228600</xdr:rowOff>
    </xdr:to>
    <xdr:cxnSp macro="">
      <xdr:nvCxnSpPr>
        <xdr:cNvPr id="40" name="Connecteur droit 39">
          <a:extLst>
            <a:ext uri="{FF2B5EF4-FFF2-40B4-BE49-F238E27FC236}">
              <a16:creationId xmlns:a16="http://schemas.microsoft.com/office/drawing/2014/main" id="{7DB1A3FB-F055-E94A-A7FF-50D6DE294A21}"/>
            </a:ext>
          </a:extLst>
        </xdr:cNvPr>
        <xdr:cNvCxnSpPr/>
      </xdr:nvCxnSpPr>
      <xdr:spPr>
        <a:xfrm flipV="1">
          <a:off x="13652500" y="5105400"/>
          <a:ext cx="3937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12700</xdr:colOff>
      <xdr:row>33</xdr:row>
      <xdr:rowOff>50800</xdr:rowOff>
    </xdr:from>
    <xdr:to>
      <xdr:col>24</xdr:col>
      <xdr:colOff>406400</xdr:colOff>
      <xdr:row>36</xdr:row>
      <xdr:rowOff>25400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63C9FFCF-2E06-694C-A061-B5DEC8B9C08C}"/>
            </a:ext>
          </a:extLst>
        </xdr:cNvPr>
        <xdr:cNvCxnSpPr/>
      </xdr:nvCxnSpPr>
      <xdr:spPr>
        <a:xfrm flipV="1">
          <a:off x="13652500" y="8013700"/>
          <a:ext cx="3937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12700</xdr:colOff>
      <xdr:row>45</xdr:row>
      <xdr:rowOff>12700</xdr:rowOff>
    </xdr:from>
    <xdr:to>
      <xdr:col>24</xdr:col>
      <xdr:colOff>406400</xdr:colOff>
      <xdr:row>48</xdr:row>
      <xdr:rowOff>0</xdr:rowOff>
    </xdr:to>
    <xdr:cxnSp macro="">
      <xdr:nvCxnSpPr>
        <xdr:cNvPr id="42" name="Connecteur droit 41">
          <a:extLst>
            <a:ext uri="{FF2B5EF4-FFF2-40B4-BE49-F238E27FC236}">
              <a16:creationId xmlns:a16="http://schemas.microsoft.com/office/drawing/2014/main" id="{C88BA7EE-1703-414D-A189-E60F0DE5B32F}"/>
            </a:ext>
          </a:extLst>
        </xdr:cNvPr>
        <xdr:cNvCxnSpPr/>
      </xdr:nvCxnSpPr>
      <xdr:spPr>
        <a:xfrm flipV="1">
          <a:off x="13652500" y="10858500"/>
          <a:ext cx="3937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s-transferts.com/ca-buzze/calendrier-euro-uefa-football-masculin.html" TargetMode="External"/><Relationship Id="rId2" Type="http://schemas.openxmlformats.org/officeDocument/2006/relationships/hyperlink" Target="https://www.les-transferts.com/" TargetMode="External"/><Relationship Id="rId1" Type="http://schemas.openxmlformats.org/officeDocument/2006/relationships/hyperlink" Target="https://www.les-transferts.com/ca-buzze/calendrier-euro-uefa-football-masculin.html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les-transferts.com/ca-buzze/streaming-programme-tv-euro-uefa-football.html" TargetMode="External"/><Relationship Id="rId4" Type="http://schemas.openxmlformats.org/officeDocument/2006/relationships/hyperlink" Target="https://www.les-transferts.com/ca-buzze/streaming-programme-tv-euro-uefa-footbal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29E0-9D7C-CC41-96B5-4F4F657D3628}">
  <dimension ref="A1:BO150"/>
  <sheetViews>
    <sheetView tabSelected="1" zoomScaleNormal="100" workbookViewId="0">
      <selection activeCell="M13" sqref="M13"/>
    </sheetView>
  </sheetViews>
  <sheetFormatPr baseColWidth="10" defaultRowHeight="16" x14ac:dyDescent="0.2"/>
  <cols>
    <col min="1" max="1" width="3" customWidth="1"/>
    <col min="2" max="3" width="13" customWidth="1"/>
    <col min="4" max="4" width="12.33203125" customWidth="1"/>
    <col min="5" max="5" width="25.83203125" customWidth="1"/>
    <col min="6" max="6" width="4.6640625" customWidth="1"/>
    <col min="7" max="7" width="5" customWidth="1"/>
    <col min="8" max="8" width="25.83203125" customWidth="1"/>
    <col min="9" max="9" width="15" hidden="1" customWidth="1"/>
    <col min="10" max="10" width="5.33203125" style="133" customWidth="1"/>
    <col min="11" max="11" width="2" style="133" customWidth="1"/>
    <col min="12" max="12" width="8.33203125" customWidth="1"/>
    <col min="13" max="13" width="22.83203125" style="109" customWidth="1"/>
    <col min="14" max="14" width="9.1640625" customWidth="1"/>
    <col min="15" max="16" width="6.1640625" customWidth="1"/>
    <col min="17" max="17" width="6.83203125" customWidth="1"/>
    <col min="18" max="18" width="5.33203125" style="133" customWidth="1"/>
    <col min="19" max="19" width="7.5" style="150" bestFit="1" customWidth="1"/>
    <col min="20" max="20" width="28.33203125" customWidth="1"/>
    <col min="21" max="21" width="6.83203125" style="139" customWidth="1"/>
    <col min="22" max="22" width="5" customWidth="1"/>
    <col min="23" max="23" width="7.5" hidden="1" customWidth="1"/>
    <col min="24" max="24" width="5.33203125" style="133" customWidth="1"/>
    <col min="25" max="25" width="5.5" customWidth="1"/>
    <col min="26" max="26" width="28.33203125" customWidth="1"/>
    <col min="27" max="27" width="6.83203125" style="139" customWidth="1"/>
    <col min="28" max="28" width="5" customWidth="1"/>
    <col min="29" max="29" width="9.1640625" hidden="1" customWidth="1"/>
    <col min="30" max="30" width="5.33203125" style="133" customWidth="1"/>
    <col min="32" max="32" width="30.33203125" customWidth="1"/>
    <col min="33" max="33" width="6.83203125" style="139" customWidth="1"/>
    <col min="34" max="34" width="5" customWidth="1"/>
    <col min="35" max="35" width="6.6640625" hidden="1" customWidth="1"/>
    <col min="36" max="36" width="5.33203125" style="133" customWidth="1"/>
    <col min="38" max="38" width="35.5" customWidth="1"/>
    <col min="39" max="39" width="6.83203125" style="139" customWidth="1"/>
    <col min="40" max="40" width="5" customWidth="1"/>
    <col min="41" max="41" width="89" hidden="1" customWidth="1"/>
    <col min="42" max="42" width="7.83203125" customWidth="1"/>
    <col min="43" max="43" width="4.5" style="133" bestFit="1" customWidth="1"/>
    <col min="44" max="44" width="9.1640625" hidden="1" customWidth="1"/>
    <col min="45" max="45" width="13" hidden="1" customWidth="1"/>
    <col min="46" max="46" width="10" hidden="1" customWidth="1"/>
    <col min="47" max="47" width="6.83203125" hidden="1" customWidth="1"/>
    <col min="48" max="48" width="4.33203125" hidden="1" customWidth="1"/>
    <col min="49" max="49" width="8.1640625" hidden="1" customWidth="1"/>
    <col min="50" max="50" width="13" hidden="1" customWidth="1"/>
    <col min="51" max="51" width="2.5" hidden="1" customWidth="1"/>
    <col min="52" max="52" width="23.1640625" hidden="1" customWidth="1"/>
    <col min="53" max="53" width="21.33203125" hidden="1" customWidth="1"/>
    <col min="54" max="54" width="21.83203125" hidden="1" customWidth="1"/>
    <col min="55" max="55" width="37.5" hidden="1" customWidth="1"/>
    <col min="56" max="56" width="29.1640625" hidden="1" customWidth="1"/>
    <col min="57" max="58" width="29" hidden="1" customWidth="1"/>
    <col min="59" max="59" width="12" hidden="1" customWidth="1"/>
    <col min="60" max="60" width="11.33203125" style="268" hidden="1" customWidth="1"/>
  </cols>
  <sheetData>
    <row r="1" spans="1:67" ht="19" customHeight="1" thickBot="1" x14ac:dyDescent="0.25">
      <c r="A1" s="1"/>
      <c r="B1" s="165"/>
      <c r="C1" s="165"/>
      <c r="D1" s="2"/>
      <c r="E1" s="2"/>
      <c r="F1" s="2"/>
      <c r="G1" s="2"/>
      <c r="H1" s="2"/>
      <c r="I1" s="2"/>
      <c r="J1" s="2"/>
      <c r="K1" s="132"/>
      <c r="L1" s="132"/>
      <c r="M1" s="131"/>
      <c r="N1" s="2"/>
      <c r="O1" s="2"/>
      <c r="P1" s="2"/>
      <c r="Q1" s="2"/>
      <c r="R1" s="2"/>
      <c r="S1" s="148"/>
      <c r="T1" s="3"/>
      <c r="U1" s="132"/>
      <c r="V1" s="4"/>
      <c r="W1" s="1"/>
      <c r="X1" s="132"/>
      <c r="Y1" s="1"/>
      <c r="Z1" s="5"/>
      <c r="AA1" s="136"/>
      <c r="AB1" s="1"/>
      <c r="AC1" s="1"/>
      <c r="AD1" s="132"/>
      <c r="AE1" s="1"/>
      <c r="AF1" s="3"/>
      <c r="AG1" s="136"/>
      <c r="AH1" s="1"/>
      <c r="AI1" s="1"/>
      <c r="AJ1" s="132"/>
      <c r="AK1" s="1"/>
      <c r="AL1" s="3"/>
      <c r="AM1" s="136"/>
      <c r="AN1" s="1"/>
      <c r="AO1" s="1"/>
      <c r="AP1" s="1"/>
      <c r="AQ1" s="132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1"/>
      <c r="BI1" s="130"/>
    </row>
    <row r="2" spans="1:67" ht="19" customHeight="1" thickTop="1" x14ac:dyDescent="0.2">
      <c r="A2" s="1"/>
      <c r="B2" s="187" t="s">
        <v>71</v>
      </c>
      <c r="C2" s="188"/>
      <c r="D2" s="174"/>
      <c r="E2" s="193" t="s">
        <v>150</v>
      </c>
      <c r="F2" s="194"/>
      <c r="G2" s="194"/>
      <c r="H2" s="194"/>
      <c r="I2" s="176"/>
      <c r="J2" s="179" t="s">
        <v>94</v>
      </c>
      <c r="K2" s="132"/>
      <c r="L2" s="132"/>
      <c r="M2" s="166"/>
      <c r="N2" s="130"/>
      <c r="O2" s="130"/>
      <c r="P2" s="130"/>
      <c r="Q2" s="130"/>
      <c r="R2" s="132"/>
      <c r="S2" s="148"/>
      <c r="T2" s="248" t="s">
        <v>0</v>
      </c>
      <c r="U2" s="249"/>
      <c r="V2" s="6"/>
      <c r="W2" s="2"/>
      <c r="X2" s="132"/>
      <c r="Y2" s="2"/>
      <c r="Z2" s="248" t="s">
        <v>1</v>
      </c>
      <c r="AA2" s="249"/>
      <c r="AB2" s="6"/>
      <c r="AC2" s="6"/>
      <c r="AD2" s="132"/>
      <c r="AE2" s="2"/>
      <c r="AF2" s="248" t="s">
        <v>2</v>
      </c>
      <c r="AG2" s="249"/>
      <c r="AH2" s="6"/>
      <c r="AI2" s="6"/>
      <c r="AJ2" s="132"/>
      <c r="AK2" s="2"/>
      <c r="AL2" s="238"/>
      <c r="AM2" s="238"/>
      <c r="AN2" s="6"/>
      <c r="AO2" s="6"/>
      <c r="AP2" s="1"/>
      <c r="AQ2" s="132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1"/>
      <c r="BI2" s="130"/>
    </row>
    <row r="3" spans="1:67" ht="26" customHeight="1" thickBot="1" x14ac:dyDescent="0.25">
      <c r="A3" s="1"/>
      <c r="B3" s="189"/>
      <c r="C3" s="190"/>
      <c r="D3" s="174"/>
      <c r="E3" s="195"/>
      <c r="F3" s="196"/>
      <c r="G3" s="196"/>
      <c r="H3" s="196"/>
      <c r="I3" s="178"/>
      <c r="J3" s="180"/>
      <c r="K3" s="132"/>
      <c r="L3" s="2"/>
      <c r="M3" s="166"/>
      <c r="N3" s="130"/>
      <c r="O3" s="130"/>
      <c r="P3" s="130"/>
      <c r="Q3" s="130"/>
      <c r="R3" s="132"/>
      <c r="S3" s="148"/>
      <c r="T3" s="250"/>
      <c r="U3" s="251"/>
      <c r="V3" s="6"/>
      <c r="W3" s="2"/>
      <c r="X3" s="132"/>
      <c r="Y3" s="2"/>
      <c r="Z3" s="250"/>
      <c r="AA3" s="251"/>
      <c r="AB3" s="6"/>
      <c r="AC3" s="6"/>
      <c r="AD3" s="132"/>
      <c r="AE3" s="2"/>
      <c r="AF3" s="250"/>
      <c r="AG3" s="251"/>
      <c r="AH3" s="6"/>
      <c r="AI3" s="6"/>
      <c r="AJ3" s="132"/>
      <c r="AK3" s="2"/>
      <c r="AL3" s="238"/>
      <c r="AM3" s="238"/>
      <c r="AN3" s="6"/>
      <c r="AO3" s="6"/>
      <c r="AP3" s="1"/>
      <c r="AQ3" s="132"/>
      <c r="AR3" s="7"/>
      <c r="AS3" s="7"/>
      <c r="AT3" s="7"/>
      <c r="AU3" s="7"/>
      <c r="AV3" s="7"/>
      <c r="AW3" s="7"/>
      <c r="AX3" s="7"/>
      <c r="AY3" s="7"/>
      <c r="AZ3" s="7"/>
      <c r="BA3" s="8"/>
      <c r="BB3" s="8"/>
      <c r="BC3" s="8"/>
      <c r="BD3" s="8"/>
      <c r="BE3" s="8"/>
      <c r="BF3" s="8"/>
      <c r="BG3" s="8"/>
      <c r="BH3" s="1"/>
      <c r="BI3" s="130"/>
    </row>
    <row r="4" spans="1:67" ht="19" customHeight="1" thickTop="1" thickBot="1" x14ac:dyDescent="0.25">
      <c r="A4" s="1"/>
      <c r="B4" s="191" t="s">
        <v>148</v>
      </c>
      <c r="C4" s="192"/>
      <c r="D4" s="173"/>
      <c r="E4" s="262" t="s">
        <v>149</v>
      </c>
      <c r="F4" s="263"/>
      <c r="G4" s="263"/>
      <c r="H4" s="263"/>
      <c r="I4" s="175"/>
      <c r="J4" s="181" t="s">
        <v>94</v>
      </c>
      <c r="K4" s="132"/>
      <c r="L4" s="2"/>
      <c r="M4" s="166"/>
      <c r="N4" s="130"/>
      <c r="O4" s="130"/>
      <c r="P4" s="130"/>
      <c r="Q4" s="130"/>
      <c r="R4" s="132"/>
      <c r="S4" s="148"/>
      <c r="T4" s="163" t="s">
        <v>102</v>
      </c>
      <c r="U4" s="132" t="s">
        <v>4</v>
      </c>
      <c r="V4" s="4" t="s">
        <v>5</v>
      </c>
      <c r="W4" s="1" t="s">
        <v>6</v>
      </c>
      <c r="X4" s="132" t="s">
        <v>49</v>
      </c>
      <c r="Y4" s="1"/>
      <c r="Z4" s="5"/>
      <c r="AA4" s="136"/>
      <c r="AB4" s="1"/>
      <c r="AC4" s="1"/>
      <c r="AD4" s="132"/>
      <c r="AE4" s="1"/>
      <c r="AF4" s="3"/>
      <c r="AG4" s="136"/>
      <c r="AH4" s="1"/>
      <c r="AI4" s="1"/>
      <c r="AJ4" s="132"/>
      <c r="AK4" s="1"/>
      <c r="AL4" s="3"/>
      <c r="AM4" s="136"/>
      <c r="AN4" s="1"/>
      <c r="AO4" s="1"/>
      <c r="AP4" s="1"/>
      <c r="AQ4" s="132"/>
      <c r="AR4" s="255" t="s">
        <v>7</v>
      </c>
      <c r="AS4" s="255"/>
      <c r="AT4" s="255"/>
      <c r="AU4" s="255"/>
      <c r="AV4" s="255"/>
      <c r="AW4" s="258"/>
      <c r="AX4" s="7"/>
      <c r="AY4" s="7"/>
      <c r="AZ4" s="7"/>
      <c r="BA4" s="8" t="s">
        <v>8</v>
      </c>
      <c r="BB4" s="8" t="s">
        <v>9</v>
      </c>
      <c r="BC4" s="8" t="s">
        <v>10</v>
      </c>
      <c r="BD4" s="9" t="s">
        <v>11</v>
      </c>
      <c r="BE4" s="8" t="s">
        <v>12</v>
      </c>
      <c r="BF4" s="8" t="s">
        <v>13</v>
      </c>
      <c r="BG4" s="8" t="s">
        <v>8</v>
      </c>
      <c r="BH4" s="1"/>
      <c r="BI4" s="130"/>
    </row>
    <row r="5" spans="1:67" ht="19" customHeight="1" thickBot="1" x14ac:dyDescent="0.25">
      <c r="A5" s="1"/>
      <c r="B5" s="159"/>
      <c r="C5" s="159"/>
      <c r="D5" s="159"/>
      <c r="E5" s="264"/>
      <c r="F5" s="265"/>
      <c r="G5" s="265"/>
      <c r="H5" s="265"/>
      <c r="I5" s="177"/>
      <c r="J5" s="182"/>
      <c r="K5" s="132"/>
      <c r="L5" s="132"/>
      <c r="M5" s="166"/>
      <c r="N5" s="130"/>
      <c r="O5" s="130"/>
      <c r="P5" s="130"/>
      <c r="Q5" s="130"/>
      <c r="R5" s="132"/>
      <c r="S5" s="148" t="s">
        <v>54</v>
      </c>
      <c r="T5" s="205" t="str">
        <f>M17</f>
        <v>Espagne</v>
      </c>
      <c r="U5" s="204"/>
      <c r="V5" s="206"/>
      <c r="W5" s="201">
        <f>SUM(U5:V6)</f>
        <v>0</v>
      </c>
      <c r="X5" s="144"/>
      <c r="Y5" s="1"/>
      <c r="Z5" s="5"/>
      <c r="AA5" s="136"/>
      <c r="AB5" s="1"/>
      <c r="AC5" s="1"/>
      <c r="AD5" s="132"/>
      <c r="AE5" s="1"/>
      <c r="AF5" s="3"/>
      <c r="AG5" s="136"/>
      <c r="AH5" s="1"/>
      <c r="AI5" s="1"/>
      <c r="AJ5" s="132"/>
      <c r="AK5" s="1"/>
      <c r="AL5" s="3"/>
      <c r="AM5" s="136"/>
      <c r="AN5" s="1"/>
      <c r="AO5" s="1"/>
      <c r="AP5" s="1"/>
      <c r="AQ5" s="132"/>
      <c r="AR5" s="123" t="s">
        <v>14</v>
      </c>
      <c r="AS5" s="10" t="s">
        <v>15</v>
      </c>
      <c r="AT5" s="11" t="s">
        <v>12</v>
      </c>
      <c r="AU5" s="12" t="str">
        <f>"+/-"</f>
        <v>+/-</v>
      </c>
      <c r="AV5" s="11" t="s">
        <v>9</v>
      </c>
      <c r="AW5" s="13" t="s">
        <v>6</v>
      </c>
      <c r="AX5" s="7"/>
      <c r="AY5" s="7"/>
      <c r="AZ5" s="7"/>
      <c r="BA5" s="8" t="str">
        <f>E10</f>
        <v>Allemagne</v>
      </c>
      <c r="BB5" s="8">
        <f>SUM(F10:F12)</f>
        <v>0</v>
      </c>
      <c r="BC5" s="8">
        <f>SUM(G10:G12)</f>
        <v>0</v>
      </c>
      <c r="BD5" s="8">
        <f>SUM(BB5,-BC5)</f>
        <v>0</v>
      </c>
      <c r="BE5" s="8">
        <f>COUNTIF(I10:I15,E10)*3+COUNTIF(I10:I12,"Égalité")</f>
        <v>0</v>
      </c>
      <c r="BF5" s="8">
        <f>SUM(BE5,BD5/100,BB5/10000)</f>
        <v>0</v>
      </c>
      <c r="BG5" s="8" t="str">
        <f>E10</f>
        <v>Allemagne</v>
      </c>
      <c r="BH5" s="1"/>
      <c r="BI5" s="130"/>
      <c r="BL5" s="167"/>
      <c r="BM5" s="168"/>
      <c r="BN5" s="169"/>
      <c r="BO5" s="170"/>
    </row>
    <row r="6" spans="1:67" ht="19" customHeight="1" thickTop="1" x14ac:dyDescent="0.2">
      <c r="A6" s="1"/>
      <c r="B6" s="160"/>
      <c r="C6" s="160"/>
      <c r="D6" s="160"/>
      <c r="E6" s="160"/>
      <c r="F6" s="185"/>
      <c r="G6" s="130"/>
      <c r="H6" s="130"/>
      <c r="I6" s="130"/>
      <c r="J6" s="132"/>
      <c r="K6" s="132"/>
      <c r="L6" s="132"/>
      <c r="M6" s="183"/>
      <c r="N6" s="183"/>
      <c r="O6" s="183"/>
      <c r="P6" s="183"/>
      <c r="Q6" s="183"/>
      <c r="R6" s="184"/>
      <c r="S6" s="148"/>
      <c r="T6" s="205"/>
      <c r="U6" s="204"/>
      <c r="V6" s="206"/>
      <c r="W6" s="201"/>
      <c r="X6" s="144"/>
      <c r="Y6" s="1"/>
      <c r="Z6" s="5"/>
      <c r="AA6" s="136"/>
      <c r="AB6" s="1"/>
      <c r="AC6" s="1"/>
      <c r="AD6" s="132"/>
      <c r="AE6" s="1"/>
      <c r="AF6" s="3"/>
      <c r="AG6" s="136"/>
      <c r="AH6" s="1"/>
      <c r="AI6" s="1"/>
      <c r="AJ6" s="132"/>
      <c r="AK6" s="1"/>
      <c r="AL6" s="3"/>
      <c r="AM6" s="136"/>
      <c r="AN6" s="1"/>
      <c r="AO6" s="1"/>
      <c r="AP6" s="1"/>
      <c r="AQ6" s="132"/>
      <c r="AR6" s="124" t="s">
        <v>16</v>
      </c>
      <c r="AS6" s="14" t="str">
        <f>M13</f>
        <v>Allemagne</v>
      </c>
      <c r="AT6" s="15">
        <f>N13</f>
        <v>0</v>
      </c>
      <c r="AU6" s="15">
        <f>Q13</f>
        <v>0</v>
      </c>
      <c r="AV6" s="15">
        <f>O13</f>
        <v>0</v>
      </c>
      <c r="AW6" s="16">
        <f>AT6+0.01*AU6+0.0001*AV6</f>
        <v>0</v>
      </c>
      <c r="AX6" s="14" t="str">
        <f>M13</f>
        <v>Allemagne</v>
      </c>
      <c r="AY6" s="16" t="s">
        <v>16</v>
      </c>
      <c r="AZ6" s="7"/>
      <c r="BA6" s="8" t="str">
        <f>E13</f>
        <v>Ecosse</v>
      </c>
      <c r="BB6" s="8">
        <f>SUM(F13,F14,G10)</f>
        <v>0</v>
      </c>
      <c r="BC6" s="8">
        <f>SUM(F10,G13,G14)</f>
        <v>0</v>
      </c>
      <c r="BD6" s="8">
        <f>SUM(BB6,-BC6)</f>
        <v>0</v>
      </c>
      <c r="BE6" s="8">
        <f>COUNTIF(I10:I15,E13)*3+COUNTIF(I10,"Égalité")+COUNTIF(I13:I14,"Égalité")</f>
        <v>0</v>
      </c>
      <c r="BF6" s="8">
        <f>SUM(BE6,BD6/100,BB6/10000)</f>
        <v>0</v>
      </c>
      <c r="BG6" s="8" t="str">
        <f>E13</f>
        <v>Ecosse</v>
      </c>
      <c r="BH6" s="1"/>
      <c r="BI6" s="130"/>
      <c r="BL6" s="171"/>
      <c r="BM6" s="169"/>
      <c r="BN6" s="169"/>
      <c r="BO6" s="170"/>
    </row>
    <row r="7" spans="1:67" ht="19" customHeight="1" x14ac:dyDescent="0.2">
      <c r="A7" s="1"/>
      <c r="B7" s="2"/>
      <c r="C7" s="2"/>
      <c r="D7" s="2"/>
      <c r="E7" s="2"/>
      <c r="F7" s="186"/>
      <c r="G7" s="130"/>
      <c r="H7" s="130"/>
      <c r="I7" s="130"/>
      <c r="J7" s="132"/>
      <c r="K7" s="132"/>
      <c r="L7" s="132"/>
      <c r="M7" s="183"/>
      <c r="N7" s="183"/>
      <c r="O7" s="183"/>
      <c r="P7" s="183"/>
      <c r="Q7" s="183"/>
      <c r="R7" s="184"/>
      <c r="S7" s="148" t="s">
        <v>67</v>
      </c>
      <c r="T7" s="205" t="str">
        <f>IFERROR(BC63,"")</f>
        <v/>
      </c>
      <c r="U7" s="204"/>
      <c r="V7" s="206"/>
      <c r="W7" s="201">
        <f>SUM(U7:V8)</f>
        <v>0</v>
      </c>
      <c r="X7" s="144"/>
      <c r="Y7" s="1"/>
      <c r="Z7" s="164" t="s">
        <v>108</v>
      </c>
      <c r="AA7" s="132" t="s">
        <v>4</v>
      </c>
      <c r="AB7" s="4" t="s">
        <v>5</v>
      </c>
      <c r="AC7" s="1" t="s">
        <v>6</v>
      </c>
      <c r="AD7" s="132" t="s">
        <v>49</v>
      </c>
      <c r="AE7" s="1"/>
      <c r="AF7" s="3"/>
      <c r="AG7" s="136"/>
      <c r="AH7" s="1"/>
      <c r="AI7" s="1"/>
      <c r="AJ7" s="132"/>
      <c r="AK7" s="1"/>
      <c r="AL7" s="3"/>
      <c r="AM7" s="136"/>
      <c r="AN7" s="1"/>
      <c r="AO7" s="1"/>
      <c r="AP7" s="1"/>
      <c r="AQ7" s="132"/>
      <c r="AR7" s="125" t="s">
        <v>17</v>
      </c>
      <c r="AS7" s="17" t="str">
        <f>M19</f>
        <v>Espagne</v>
      </c>
      <c r="AT7" s="18">
        <f>N19</f>
        <v>0</v>
      </c>
      <c r="AU7" s="18">
        <f>Q19</f>
        <v>0</v>
      </c>
      <c r="AV7" s="18">
        <f>O19</f>
        <v>0</v>
      </c>
      <c r="AW7" s="19">
        <f t="shared" ref="AW7:AW11" si="0">AT7+0.01*AU7+0.0001*AV7</f>
        <v>0</v>
      </c>
      <c r="AX7" s="17" t="str">
        <f>M19</f>
        <v>Espagne</v>
      </c>
      <c r="AY7" s="20" t="s">
        <v>17</v>
      </c>
      <c r="AZ7" s="7"/>
      <c r="BA7" s="8" t="str">
        <f>E15</f>
        <v>Suisse</v>
      </c>
      <c r="BB7" s="8">
        <f>SUM(F15,G11,G13)</f>
        <v>0</v>
      </c>
      <c r="BC7" s="8">
        <f>SUM(F11,F13,G15)</f>
        <v>0</v>
      </c>
      <c r="BD7" s="8">
        <f>SUM(BB7,-BC7)</f>
        <v>0</v>
      </c>
      <c r="BE7" s="8">
        <f>COUNTIF(I10:I15,E15)*3+COUNTIF(I11,"Égalité")+COUNTIF(I13,"Égalité")+COUNTIF(I15,"Égalité")</f>
        <v>0</v>
      </c>
      <c r="BF7" s="8">
        <f>SUM(BE7,BD7/100,BB7/10000)</f>
        <v>0</v>
      </c>
      <c r="BG7" s="8" t="str">
        <f>E15</f>
        <v>Suisse</v>
      </c>
      <c r="BH7" s="1"/>
      <c r="BI7" s="130"/>
      <c r="BL7" s="167"/>
      <c r="BM7" s="168"/>
      <c r="BN7" s="168"/>
      <c r="BO7" s="170"/>
    </row>
    <row r="8" spans="1:67" ht="19" customHeight="1" thickBot="1" x14ac:dyDescent="0.25">
      <c r="A8" s="1"/>
      <c r="B8" s="2"/>
      <c r="C8" s="2"/>
      <c r="D8" s="2"/>
      <c r="E8" s="2"/>
      <c r="F8" s="2"/>
      <c r="G8" s="2"/>
      <c r="H8" s="2"/>
      <c r="I8" s="2"/>
      <c r="J8" s="132"/>
      <c r="K8" s="132"/>
      <c r="L8" s="2"/>
      <c r="M8" s="2"/>
      <c r="N8" s="2"/>
      <c r="O8" s="2"/>
      <c r="P8" s="2"/>
      <c r="Q8" s="2"/>
      <c r="R8" s="132"/>
      <c r="S8" s="148"/>
      <c r="T8" s="205"/>
      <c r="U8" s="204"/>
      <c r="V8" s="206"/>
      <c r="W8" s="201"/>
      <c r="X8" s="144"/>
      <c r="Y8" s="1"/>
      <c r="Z8" s="203" t="str">
        <f>IF(W5&lt;&gt;W7,IF(W5&gt;W7,T5,T7),"")</f>
        <v/>
      </c>
      <c r="AA8" s="204"/>
      <c r="AB8" s="199"/>
      <c r="AC8" s="201">
        <f>SUM(AA8:AB9)</f>
        <v>0</v>
      </c>
      <c r="AD8" s="144"/>
      <c r="AE8" s="1"/>
      <c r="AF8" s="3"/>
      <c r="AG8" s="136"/>
      <c r="AH8" s="1"/>
      <c r="AI8" s="1"/>
      <c r="AJ8" s="132"/>
      <c r="AK8" s="1"/>
      <c r="AL8" s="3"/>
      <c r="AM8" s="136"/>
      <c r="AN8" s="1"/>
      <c r="AO8" s="1"/>
      <c r="AP8" s="1"/>
      <c r="AQ8" s="132"/>
      <c r="AR8" s="125" t="s">
        <v>18</v>
      </c>
      <c r="AS8" s="17" t="str">
        <f>M25</f>
        <v>Slovénie</v>
      </c>
      <c r="AT8" s="18">
        <f>N25</f>
        <v>0</v>
      </c>
      <c r="AU8" s="18">
        <f>Q25</f>
        <v>0</v>
      </c>
      <c r="AV8" s="18">
        <f>O25</f>
        <v>0</v>
      </c>
      <c r="AW8" s="19">
        <f t="shared" si="0"/>
        <v>0</v>
      </c>
      <c r="AX8" s="17" t="str">
        <f>M25</f>
        <v>Slovénie</v>
      </c>
      <c r="AY8" s="20" t="s">
        <v>18</v>
      </c>
      <c r="AZ8" s="7"/>
      <c r="BA8" s="8" t="str">
        <f>H12</f>
        <v>Hongrie</v>
      </c>
      <c r="BB8" s="8">
        <f>SUM(G12,G14,G15)</f>
        <v>0</v>
      </c>
      <c r="BC8" s="8">
        <f>SUM(F12,F14,F15)</f>
        <v>0</v>
      </c>
      <c r="BD8" s="8">
        <f>SUM(BB8,-BC8)</f>
        <v>0</v>
      </c>
      <c r="BE8" s="9">
        <f>COUNTIF(I10:I15,H12)*3+COUNTIF(I12,"Égalité")+COUNTIF(I14:I15,"Égalité")</f>
        <v>0</v>
      </c>
      <c r="BF8" s="8">
        <f>SUM(BE8,BD8/100,BB8/10000)</f>
        <v>0</v>
      </c>
      <c r="BG8" s="8" t="str">
        <f>H12</f>
        <v>Hongrie</v>
      </c>
      <c r="BH8" s="1"/>
      <c r="BI8" s="130"/>
      <c r="BL8" s="171"/>
      <c r="BM8" s="168"/>
      <c r="BN8" s="168"/>
      <c r="BO8" s="170"/>
    </row>
    <row r="9" spans="1:67" ht="19" customHeight="1" thickTop="1" thickBot="1" x14ac:dyDescent="0.25">
      <c r="A9" s="1"/>
      <c r="B9" s="21" t="s">
        <v>14</v>
      </c>
      <c r="C9" s="155" t="s">
        <v>93</v>
      </c>
      <c r="D9" s="155" t="s">
        <v>95</v>
      </c>
      <c r="E9" s="259" t="s">
        <v>151</v>
      </c>
      <c r="F9" s="313"/>
      <c r="G9" s="313"/>
      <c r="H9" s="261"/>
      <c r="I9" s="22" t="s">
        <v>19</v>
      </c>
      <c r="J9" s="132" t="s">
        <v>49</v>
      </c>
      <c r="K9" s="132"/>
      <c r="L9" s="259" t="s">
        <v>20</v>
      </c>
      <c r="M9" s="260"/>
      <c r="N9" s="260"/>
      <c r="O9" s="260"/>
      <c r="P9" s="260"/>
      <c r="Q9" s="261"/>
      <c r="R9" s="132"/>
      <c r="S9" s="148"/>
      <c r="T9" s="3"/>
      <c r="U9" s="138"/>
      <c r="V9" s="23"/>
      <c r="W9" s="4"/>
      <c r="X9" s="132"/>
      <c r="Y9" s="4"/>
      <c r="Z9" s="203"/>
      <c r="AA9" s="204"/>
      <c r="AB9" s="200"/>
      <c r="AC9" s="201"/>
      <c r="AD9" s="144"/>
      <c r="AE9" s="1"/>
      <c r="AF9" s="3"/>
      <c r="AG9" s="136"/>
      <c r="AH9" s="1"/>
      <c r="AI9" s="1"/>
      <c r="AJ9" s="132"/>
      <c r="AK9" s="1"/>
      <c r="AL9" s="3"/>
      <c r="AM9" s="136"/>
      <c r="AN9" s="1"/>
      <c r="AO9" s="1"/>
      <c r="AP9" s="1"/>
      <c r="AQ9" s="132"/>
      <c r="AR9" s="125" t="s">
        <v>21</v>
      </c>
      <c r="AS9" s="17" t="str">
        <f>M31</f>
        <v>Pologne</v>
      </c>
      <c r="AT9" s="18">
        <f>N31</f>
        <v>0</v>
      </c>
      <c r="AU9" s="18">
        <f>Q31</f>
        <v>0</v>
      </c>
      <c r="AV9" s="18">
        <f>O31</f>
        <v>0</v>
      </c>
      <c r="AW9" s="19">
        <f t="shared" si="0"/>
        <v>0</v>
      </c>
      <c r="AX9" s="17" t="str">
        <f>M31</f>
        <v>Pologne</v>
      </c>
      <c r="AY9" s="20" t="s">
        <v>21</v>
      </c>
      <c r="AZ9" s="7"/>
      <c r="BA9" s="8"/>
      <c r="BB9" s="8"/>
      <c r="BC9" s="8"/>
      <c r="BD9" s="8"/>
      <c r="BE9" s="8"/>
      <c r="BF9" s="8"/>
      <c r="BG9" s="8"/>
      <c r="BH9" s="1"/>
      <c r="BI9" s="130"/>
      <c r="BL9" s="167"/>
      <c r="BM9" s="168"/>
      <c r="BN9" s="168"/>
      <c r="BO9" s="170"/>
    </row>
    <row r="10" spans="1:67" ht="19" customHeight="1" thickTop="1" thickBot="1" x14ac:dyDescent="0.25">
      <c r="A10" s="1"/>
      <c r="B10" s="207" t="s">
        <v>16</v>
      </c>
      <c r="C10" s="156" t="s">
        <v>118</v>
      </c>
      <c r="D10" s="156" t="s">
        <v>96</v>
      </c>
      <c r="E10" s="151" t="s">
        <v>72</v>
      </c>
      <c r="F10" s="318"/>
      <c r="G10" s="319"/>
      <c r="H10" s="290" t="str">
        <f>E13</f>
        <v>Ecosse</v>
      </c>
      <c r="I10" s="24" t="str">
        <f t="shared" ref="I10:I45" si="1">IF(F10&gt;G10,E10,IF(F10&lt;G10,H10,IF(F10="","Non joué",IF(F10=G10,"Égalité"))))</f>
        <v>Non joué</v>
      </c>
      <c r="J10" s="142"/>
      <c r="K10" s="141"/>
      <c r="L10" s="62" t="s">
        <v>22</v>
      </c>
      <c r="M10" s="63" t="s">
        <v>8</v>
      </c>
      <c r="N10" s="63" t="s">
        <v>12</v>
      </c>
      <c r="O10" s="64" t="s">
        <v>9</v>
      </c>
      <c r="P10" s="64" t="s">
        <v>10</v>
      </c>
      <c r="Q10" s="110" t="s">
        <v>11</v>
      </c>
      <c r="R10" s="132" t="s">
        <v>49</v>
      </c>
      <c r="S10" s="148"/>
      <c r="T10" s="163" t="s">
        <v>100</v>
      </c>
      <c r="U10" s="132" t="s">
        <v>4</v>
      </c>
      <c r="V10" s="4" t="s">
        <v>5</v>
      </c>
      <c r="W10" s="1" t="s">
        <v>6</v>
      </c>
      <c r="X10" s="132" t="s">
        <v>49</v>
      </c>
      <c r="Y10" s="4"/>
      <c r="Z10" s="203" t="str">
        <f>IF(W11&lt;&gt;W13,IF(W11&gt;W13,T11,T13),"")</f>
        <v/>
      </c>
      <c r="AA10" s="204"/>
      <c r="AB10" s="199"/>
      <c r="AC10" s="201">
        <f>SUM(AA10:AB11)</f>
        <v>0</v>
      </c>
      <c r="AD10" s="144"/>
      <c r="AE10" s="1"/>
      <c r="AF10" s="3"/>
      <c r="AG10" s="136"/>
      <c r="AH10" s="1"/>
      <c r="AI10" s="1"/>
      <c r="AJ10" s="132"/>
      <c r="AK10" s="1"/>
      <c r="AL10" s="3"/>
      <c r="AM10" s="136"/>
      <c r="AN10" s="1"/>
      <c r="AO10" s="1"/>
      <c r="AP10" s="1"/>
      <c r="AQ10" s="132"/>
      <c r="AR10" s="125" t="s">
        <v>23</v>
      </c>
      <c r="AS10" s="17" t="str">
        <f>M37</f>
        <v>Belgique</v>
      </c>
      <c r="AT10" s="18">
        <f>N37</f>
        <v>0</v>
      </c>
      <c r="AU10" s="18">
        <f>Q37</f>
        <v>0</v>
      </c>
      <c r="AV10" s="18">
        <f>O37</f>
        <v>0</v>
      </c>
      <c r="AW10" s="19">
        <f t="shared" si="0"/>
        <v>0</v>
      </c>
      <c r="AX10" s="17" t="str">
        <f>M37</f>
        <v>Belgique</v>
      </c>
      <c r="AY10" s="20" t="s">
        <v>23</v>
      </c>
      <c r="AZ10" s="7"/>
      <c r="BA10" s="8" t="s">
        <v>8</v>
      </c>
      <c r="BB10" s="8" t="s">
        <v>9</v>
      </c>
      <c r="BC10" s="8" t="s">
        <v>10</v>
      </c>
      <c r="BD10" s="9" t="s">
        <v>11</v>
      </c>
      <c r="BE10" s="8" t="s">
        <v>12</v>
      </c>
      <c r="BF10" s="8" t="s">
        <v>13</v>
      </c>
      <c r="BG10" s="8" t="s">
        <v>8</v>
      </c>
      <c r="BH10" s="1"/>
      <c r="BI10" s="130"/>
      <c r="BL10" s="171"/>
      <c r="BM10" s="168"/>
      <c r="BN10" s="168"/>
      <c r="BO10" s="170"/>
    </row>
    <row r="11" spans="1:67" ht="19" customHeight="1" thickBot="1" x14ac:dyDescent="0.25">
      <c r="A11" s="1"/>
      <c r="B11" s="208"/>
      <c r="C11" s="157" t="s">
        <v>120</v>
      </c>
      <c r="D11" s="157" t="s">
        <v>98</v>
      </c>
      <c r="E11" s="269" t="str">
        <f>E10</f>
        <v>Allemagne</v>
      </c>
      <c r="F11" s="314"/>
      <c r="G11" s="315"/>
      <c r="H11" s="291" t="str">
        <f>E15</f>
        <v>Suisse</v>
      </c>
      <c r="I11" s="24" t="str">
        <f t="shared" si="1"/>
        <v>Non joué</v>
      </c>
      <c r="J11" s="142"/>
      <c r="K11" s="141"/>
      <c r="L11" s="65">
        <v>1</v>
      </c>
      <c r="M11" s="66" t="str">
        <f>VLOOKUP(MAX(BF5:BF8),BF5:BG8,2,FALSE)</f>
        <v>Allemagne</v>
      </c>
      <c r="N11" s="67">
        <f>VLOOKUP(M11,BA5:BE8,5,FALSE)</f>
        <v>0</v>
      </c>
      <c r="O11" s="67">
        <f>VLOOKUP(M11,BA5:BB8,2,FALSE)</f>
        <v>0</v>
      </c>
      <c r="P11" s="67">
        <f>VLOOKUP(M11,BA5:BC8,3,FALSE)</f>
        <v>0</v>
      </c>
      <c r="Q11" s="111">
        <f>VLOOKUP(M11,BA5:BD8,4,FALSE)</f>
        <v>0</v>
      </c>
      <c r="R11" s="144"/>
      <c r="S11" s="148" t="s">
        <v>55</v>
      </c>
      <c r="T11" s="205" t="str">
        <f>M11</f>
        <v>Allemagne</v>
      </c>
      <c r="U11" s="204"/>
      <c r="V11" s="206"/>
      <c r="W11" s="201">
        <f>SUM(U11:V12)</f>
        <v>0</v>
      </c>
      <c r="X11" s="144"/>
      <c r="Y11" s="1"/>
      <c r="Z11" s="203"/>
      <c r="AA11" s="204"/>
      <c r="AB11" s="200"/>
      <c r="AC11" s="201"/>
      <c r="AD11" s="144"/>
      <c r="AE11" s="1"/>
      <c r="AF11" s="3"/>
      <c r="AG11" s="136"/>
      <c r="AH11" s="1"/>
      <c r="AI11" s="1"/>
      <c r="AJ11" s="132"/>
      <c r="AK11" s="1"/>
      <c r="AL11" s="3"/>
      <c r="AM11" s="136"/>
      <c r="AN11" s="1"/>
      <c r="AO11" s="1"/>
      <c r="AP11" s="1"/>
      <c r="AQ11" s="132"/>
      <c r="AR11" s="126" t="s">
        <v>24</v>
      </c>
      <c r="AS11" s="25" t="str">
        <f>M43</f>
        <v>Turquie</v>
      </c>
      <c r="AT11" s="26">
        <f>N43</f>
        <v>0</v>
      </c>
      <c r="AU11" s="26">
        <f>Q43</f>
        <v>0</v>
      </c>
      <c r="AV11" s="26">
        <f>O43</f>
        <v>0</v>
      </c>
      <c r="AW11" s="27">
        <f t="shared" si="0"/>
        <v>0</v>
      </c>
      <c r="AX11" s="25" t="str">
        <f>M43</f>
        <v>Turquie</v>
      </c>
      <c r="AY11" s="28" t="s">
        <v>24</v>
      </c>
      <c r="AZ11" s="7"/>
      <c r="BA11" s="8" t="str">
        <f>E16</f>
        <v>Espagne</v>
      </c>
      <c r="BB11" s="8">
        <f>SUM(F16:F18)</f>
        <v>0</v>
      </c>
      <c r="BC11" s="8">
        <f>SUM(G16:G18)</f>
        <v>0</v>
      </c>
      <c r="BD11" s="8">
        <f>SUM(BB11,-BC11)</f>
        <v>0</v>
      </c>
      <c r="BE11" s="8">
        <f>COUNTIF(I16:I21,E16)*3+COUNTIF(I16:I18,"Égalité")</f>
        <v>0</v>
      </c>
      <c r="BF11" s="8">
        <f>SUM(BE11,BD11/100,BB11/10000)</f>
        <v>0</v>
      </c>
      <c r="BG11" s="8" t="str">
        <f>E16</f>
        <v>Espagne</v>
      </c>
      <c r="BH11" s="1"/>
      <c r="BI11" s="130"/>
    </row>
    <row r="12" spans="1:67" ht="19" customHeight="1" x14ac:dyDescent="0.2">
      <c r="A12" s="1"/>
      <c r="B12" s="208"/>
      <c r="C12" s="157" t="s">
        <v>121</v>
      </c>
      <c r="D12" s="157" t="s">
        <v>98</v>
      </c>
      <c r="E12" s="269" t="str">
        <f>E10</f>
        <v>Allemagne</v>
      </c>
      <c r="F12" s="314"/>
      <c r="G12" s="315"/>
      <c r="H12" s="292" t="s">
        <v>73</v>
      </c>
      <c r="I12" s="24" t="str">
        <f t="shared" si="1"/>
        <v>Non joué</v>
      </c>
      <c r="J12" s="142"/>
      <c r="K12" s="141"/>
      <c r="L12" s="68">
        <v>2</v>
      </c>
      <c r="M12" s="69" t="str">
        <f>VLOOKUP(LARGE(BF5:BF8,2),BF5:BG8,2,FALSE)</f>
        <v>Allemagne</v>
      </c>
      <c r="N12" s="70">
        <f>VLOOKUP(M12,BA5:BE8,5,FALSE)</f>
        <v>0</v>
      </c>
      <c r="O12" s="70">
        <f>VLOOKUP(M12,BA5:BB8,2,FALSE)</f>
        <v>0</v>
      </c>
      <c r="P12" s="70">
        <f>VLOOKUP(M12,BA5:BC8,3,FALSE)</f>
        <v>0</v>
      </c>
      <c r="Q12" s="112">
        <f>VLOOKUP(M12,BA5:BD8,4,FALSE)</f>
        <v>0</v>
      </c>
      <c r="R12" s="144"/>
      <c r="S12" s="148"/>
      <c r="T12" s="205"/>
      <c r="U12" s="204"/>
      <c r="V12" s="206"/>
      <c r="W12" s="201"/>
      <c r="X12" s="144"/>
      <c r="Y12" s="1"/>
      <c r="Z12" s="5"/>
      <c r="AA12" s="138"/>
      <c r="AB12" s="1"/>
      <c r="AC12" s="1"/>
      <c r="AD12" s="132"/>
      <c r="AE12" s="1"/>
      <c r="AF12" s="3"/>
      <c r="AG12" s="136"/>
      <c r="AH12" s="1"/>
      <c r="AI12" s="1"/>
      <c r="AJ12" s="132"/>
      <c r="AK12" s="1"/>
      <c r="AL12" s="3"/>
      <c r="AM12" s="136"/>
      <c r="AN12" s="1"/>
      <c r="AO12" s="1"/>
      <c r="AP12" s="1"/>
      <c r="AQ12" s="132"/>
      <c r="AR12" s="7"/>
      <c r="AS12" s="7"/>
      <c r="AT12" s="7"/>
      <c r="AU12" s="7"/>
      <c r="AV12" s="7"/>
      <c r="AW12" s="7"/>
      <c r="AX12" s="7"/>
      <c r="AY12" s="7"/>
      <c r="AZ12" s="7"/>
      <c r="BA12" s="8" t="str">
        <f>E19</f>
        <v>Croatie</v>
      </c>
      <c r="BB12" s="8">
        <f>SUM(F19,F20,G16)</f>
        <v>0</v>
      </c>
      <c r="BC12" s="8">
        <f>SUM(F16,G19,G20)</f>
        <v>0</v>
      </c>
      <c r="BD12" s="8">
        <f t="shared" ref="BD12:BD14" si="2">SUM(BB12,-BC12)</f>
        <v>0</v>
      </c>
      <c r="BE12" s="8">
        <f>COUNTIF(I16:I21,E19)*3+COUNTIF(I16,"Égalité")+COUNTIF(I19:I20,"Égalité")</f>
        <v>0</v>
      </c>
      <c r="BF12" s="8">
        <f t="shared" ref="BF12:BF14" si="3">SUM(BE12,BD12/100,BB12/10000)</f>
        <v>0</v>
      </c>
      <c r="BG12" s="8" t="str">
        <f>E19</f>
        <v>Croatie</v>
      </c>
      <c r="BH12" s="1"/>
      <c r="BI12" s="130"/>
    </row>
    <row r="13" spans="1:67" ht="19" customHeight="1" x14ac:dyDescent="0.2">
      <c r="A13" s="1"/>
      <c r="B13" s="208"/>
      <c r="C13" s="157" t="s">
        <v>122</v>
      </c>
      <c r="D13" s="157" t="s">
        <v>99</v>
      </c>
      <c r="E13" s="270" t="s">
        <v>74</v>
      </c>
      <c r="F13" s="314"/>
      <c r="G13" s="315"/>
      <c r="H13" s="291" t="str">
        <f>E15</f>
        <v>Suisse</v>
      </c>
      <c r="I13" s="24" t="str">
        <f t="shared" si="1"/>
        <v>Non joué</v>
      </c>
      <c r="J13" s="142"/>
      <c r="K13" s="141"/>
      <c r="L13" s="71">
        <v>3</v>
      </c>
      <c r="M13" s="72" t="str">
        <f>VLOOKUP(LARGE(BF5:BF8,3),BF5:BG8,2,FALSE)</f>
        <v>Allemagne</v>
      </c>
      <c r="N13" s="58">
        <f>VLOOKUP(M13,BA5:BE8,5,FALSE)</f>
        <v>0</v>
      </c>
      <c r="O13" s="58">
        <f>VLOOKUP(M13,BA5:BB8,2,FALSE)</f>
        <v>0</v>
      </c>
      <c r="P13" s="58">
        <f>VLOOKUP(M13,BA5:BC8,3,FALSE)</f>
        <v>0</v>
      </c>
      <c r="Q13" s="59">
        <f>VLOOKUP(M13,BA5:BD8,4,FALSE)</f>
        <v>0</v>
      </c>
      <c r="R13" s="132"/>
      <c r="S13" s="148" t="s">
        <v>56</v>
      </c>
      <c r="T13" s="205" t="str">
        <f>M24</f>
        <v>Slovénie</v>
      </c>
      <c r="U13" s="204"/>
      <c r="V13" s="206"/>
      <c r="W13" s="201">
        <f>SUM(U13:V14)</f>
        <v>0</v>
      </c>
      <c r="X13" s="144"/>
      <c r="Y13" s="1"/>
      <c r="Z13" s="5"/>
      <c r="AA13" s="138"/>
      <c r="AB13" s="1"/>
      <c r="AC13" s="1"/>
      <c r="AD13" s="132"/>
      <c r="AE13" s="1"/>
      <c r="AF13" s="164" t="s">
        <v>112</v>
      </c>
      <c r="AG13" s="132" t="s">
        <v>4</v>
      </c>
      <c r="AH13" s="4" t="s">
        <v>5</v>
      </c>
      <c r="AI13" s="1" t="s">
        <v>6</v>
      </c>
      <c r="AJ13" s="132" t="s">
        <v>49</v>
      </c>
      <c r="AK13" s="1"/>
      <c r="AL13" s="3"/>
      <c r="AM13" s="136"/>
      <c r="AN13" s="1"/>
      <c r="AO13" s="1"/>
      <c r="AP13" s="1"/>
      <c r="AQ13" s="132"/>
      <c r="AR13" s="7"/>
      <c r="AS13" s="7"/>
      <c r="AT13" s="7"/>
      <c r="AU13" s="7"/>
      <c r="AV13" s="7"/>
      <c r="AW13" s="7"/>
      <c r="AX13" s="7"/>
      <c r="AY13" s="7"/>
      <c r="AZ13" s="7"/>
      <c r="BA13" s="8" t="str">
        <f>E21</f>
        <v>Italie</v>
      </c>
      <c r="BB13" s="8">
        <f>SUM(F21,G17,G19)</f>
        <v>0</v>
      </c>
      <c r="BC13" s="8">
        <f>SUM(F17,F19,G21)</f>
        <v>0</v>
      </c>
      <c r="BD13" s="8">
        <f t="shared" si="2"/>
        <v>0</v>
      </c>
      <c r="BE13" s="8">
        <f>COUNTIF(I16:I21,E21)*3+COUNTIF(I17,"Égalité")+COUNTIF(I19,"Égalité")+COUNTIF(I21,"Égalité")</f>
        <v>0</v>
      </c>
      <c r="BF13" s="8">
        <f t="shared" si="3"/>
        <v>0</v>
      </c>
      <c r="BG13" s="8" t="str">
        <f>E21</f>
        <v>Italie</v>
      </c>
      <c r="BH13" s="1"/>
      <c r="BI13" s="130"/>
    </row>
    <row r="14" spans="1:67" ht="19" customHeight="1" thickBot="1" x14ac:dyDescent="0.25">
      <c r="A14" s="1"/>
      <c r="B14" s="208"/>
      <c r="C14" s="157" t="s">
        <v>120</v>
      </c>
      <c r="D14" s="157" t="s">
        <v>98</v>
      </c>
      <c r="E14" s="269" t="str">
        <f>E13</f>
        <v>Ecosse</v>
      </c>
      <c r="F14" s="314"/>
      <c r="G14" s="315"/>
      <c r="H14" s="291" t="str">
        <f>H12</f>
        <v>Hongrie</v>
      </c>
      <c r="I14" s="24" t="str">
        <f t="shared" si="1"/>
        <v>Non joué</v>
      </c>
      <c r="J14" s="142"/>
      <c r="K14" s="141"/>
      <c r="L14" s="73">
        <v>4</v>
      </c>
      <c r="M14" s="74" t="str">
        <f>VLOOKUP(LARGE(BF5:BF8,4),BF5:BG8,2,FALSE)</f>
        <v>Allemagne</v>
      </c>
      <c r="N14" s="75">
        <f>VLOOKUP(M14,BA5:BE8,5,FALSE)</f>
        <v>0</v>
      </c>
      <c r="O14" s="60">
        <f>VLOOKUP(M14,BA5:BB8,2,FALSE)</f>
        <v>0</v>
      </c>
      <c r="P14" s="60">
        <f>VLOOKUP(M14,BA5:BC8,3,FALSE)</f>
        <v>0</v>
      </c>
      <c r="Q14" s="61">
        <f>VLOOKUP(M14,BA5:BD8,4,FALSE)</f>
        <v>0</v>
      </c>
      <c r="R14" s="132"/>
      <c r="S14" s="148"/>
      <c r="T14" s="205"/>
      <c r="U14" s="204"/>
      <c r="V14" s="206"/>
      <c r="W14" s="201"/>
      <c r="X14" s="144"/>
      <c r="Y14" s="1"/>
      <c r="Z14" s="5"/>
      <c r="AA14" s="138"/>
      <c r="AB14" s="1"/>
      <c r="AC14" s="1"/>
      <c r="AD14" s="132"/>
      <c r="AE14" s="1"/>
      <c r="AF14" s="203" t="str">
        <f>IF(AC8&lt;&gt;AC10,IF(AC8&gt;AC10,Z8,Z10),"")</f>
        <v/>
      </c>
      <c r="AG14" s="204"/>
      <c r="AH14" s="199"/>
      <c r="AI14" s="201">
        <f>SUM(AG14:AH15)</f>
        <v>0</v>
      </c>
      <c r="AJ14" s="144"/>
      <c r="AK14" s="1"/>
      <c r="AL14" s="3"/>
      <c r="AM14" s="136"/>
      <c r="AN14" s="1"/>
      <c r="AO14" s="1"/>
      <c r="AP14" s="1"/>
      <c r="AQ14" s="132"/>
      <c r="AR14" s="7"/>
      <c r="AS14" s="7"/>
      <c r="AT14" s="7"/>
      <c r="AU14" s="7"/>
      <c r="AV14" s="7"/>
      <c r="AW14" s="7"/>
      <c r="AX14" s="7"/>
      <c r="AY14" s="7"/>
      <c r="AZ14" s="7"/>
      <c r="BA14" s="8" t="str">
        <f>H18</f>
        <v>Albanie</v>
      </c>
      <c r="BB14" s="8">
        <f>SUM(G18,G20,G21)</f>
        <v>0</v>
      </c>
      <c r="BC14" s="8">
        <f>SUM(F18,F20,F21)</f>
        <v>0</v>
      </c>
      <c r="BD14" s="8">
        <f t="shared" si="2"/>
        <v>0</v>
      </c>
      <c r="BE14" s="9">
        <f>COUNTIF(I16:I21,H18)*3+COUNTIF(I18,"Égalité")+COUNTIF(I20:I21,"Égalité")</f>
        <v>0</v>
      </c>
      <c r="BF14" s="8">
        <f t="shared" si="3"/>
        <v>0</v>
      </c>
      <c r="BG14" s="8" t="str">
        <f>H18</f>
        <v>Albanie</v>
      </c>
      <c r="BH14" s="1"/>
      <c r="BI14" s="130"/>
    </row>
    <row r="15" spans="1:67" ht="19" customHeight="1" thickTop="1" thickBot="1" x14ac:dyDescent="0.25">
      <c r="A15" s="1"/>
      <c r="B15" s="209"/>
      <c r="C15" s="158" t="s">
        <v>119</v>
      </c>
      <c r="D15" s="158" t="s">
        <v>98</v>
      </c>
      <c r="E15" s="271" t="s">
        <v>75</v>
      </c>
      <c r="F15" s="316"/>
      <c r="G15" s="317"/>
      <c r="H15" s="293" t="str">
        <f>H12</f>
        <v>Hongrie</v>
      </c>
      <c r="I15" s="29" t="str">
        <f t="shared" si="1"/>
        <v>Non joué</v>
      </c>
      <c r="J15" s="143"/>
      <c r="K15" s="134"/>
      <c r="L15" s="76"/>
      <c r="M15" s="76"/>
      <c r="N15" s="76"/>
      <c r="O15" s="76"/>
      <c r="P15" s="76"/>
      <c r="Q15" s="76"/>
      <c r="R15" s="132"/>
      <c r="S15" s="148"/>
      <c r="T15" s="3" t="s">
        <v>25</v>
      </c>
      <c r="U15" s="138"/>
      <c r="V15" s="23"/>
      <c r="W15" s="1"/>
      <c r="X15" s="132"/>
      <c r="Y15" s="1"/>
      <c r="Z15" s="5"/>
      <c r="AA15" s="138"/>
      <c r="AB15" s="1"/>
      <c r="AC15" s="1"/>
      <c r="AD15" s="132"/>
      <c r="AE15" s="4"/>
      <c r="AF15" s="203"/>
      <c r="AG15" s="204"/>
      <c r="AH15" s="199"/>
      <c r="AI15" s="201"/>
      <c r="AJ15" s="144"/>
      <c r="AK15" s="1"/>
      <c r="AL15" s="3"/>
      <c r="AM15" s="136"/>
      <c r="AN15" s="1"/>
      <c r="AO15" s="1"/>
      <c r="AP15" s="1"/>
      <c r="AQ15" s="132"/>
      <c r="AR15" s="7"/>
      <c r="AS15" s="7"/>
      <c r="AT15" s="7"/>
      <c r="AU15" s="7"/>
      <c r="AV15" s="7"/>
      <c r="AW15" s="7"/>
      <c r="AX15" s="7"/>
      <c r="AY15" s="7"/>
      <c r="AZ15" s="7"/>
      <c r="BA15" s="8"/>
      <c r="BB15" s="8"/>
      <c r="BC15" s="8"/>
      <c r="BD15" s="8"/>
      <c r="BE15" s="8"/>
      <c r="BF15" s="8"/>
      <c r="BG15" s="8"/>
      <c r="BH15" s="1"/>
      <c r="BI15" s="130"/>
    </row>
    <row r="16" spans="1:67" ht="20" customHeight="1" thickTop="1" thickBot="1" x14ac:dyDescent="0.25">
      <c r="A16" s="1"/>
      <c r="B16" s="252" t="s">
        <v>17</v>
      </c>
      <c r="C16" s="156" t="s">
        <v>123</v>
      </c>
      <c r="D16" s="156" t="s">
        <v>96</v>
      </c>
      <c r="E16" s="272" t="s">
        <v>76</v>
      </c>
      <c r="F16" s="314"/>
      <c r="G16" s="315"/>
      <c r="H16" s="294" t="str">
        <f>E19</f>
        <v>Croatie</v>
      </c>
      <c r="I16" s="30" t="str">
        <f t="shared" si="1"/>
        <v>Non joué</v>
      </c>
      <c r="J16" s="142"/>
      <c r="K16" s="141"/>
      <c r="L16" s="62" t="s">
        <v>22</v>
      </c>
      <c r="M16" s="63" t="s">
        <v>8</v>
      </c>
      <c r="N16" s="63" t="s">
        <v>12</v>
      </c>
      <c r="O16" s="64" t="s">
        <v>9</v>
      </c>
      <c r="P16" s="64" t="s">
        <v>10</v>
      </c>
      <c r="Q16" s="110" t="s">
        <v>11</v>
      </c>
      <c r="R16" s="132" t="s">
        <v>49</v>
      </c>
      <c r="S16" s="148"/>
      <c r="T16" s="164" t="s">
        <v>101</v>
      </c>
      <c r="U16" s="132" t="s">
        <v>4</v>
      </c>
      <c r="V16" s="4" t="s">
        <v>5</v>
      </c>
      <c r="W16" s="1" t="s">
        <v>6</v>
      </c>
      <c r="X16" s="132" t="s">
        <v>49</v>
      </c>
      <c r="Y16" s="1"/>
      <c r="Z16" s="5"/>
      <c r="AA16" s="138"/>
      <c r="AB16" s="1"/>
      <c r="AC16" s="1"/>
      <c r="AD16" s="132"/>
      <c r="AE16" s="4"/>
      <c r="AF16" s="203" t="str">
        <f>IF(AC20&lt;&gt;AC22,IF(AC20&gt;AC22,Z20,Z22),"")</f>
        <v/>
      </c>
      <c r="AG16" s="204"/>
      <c r="AH16" s="199"/>
      <c r="AI16" s="201">
        <f>SUM(AG16:AH17)</f>
        <v>0</v>
      </c>
      <c r="AJ16" s="144"/>
      <c r="AK16" s="1"/>
      <c r="AL16" s="3"/>
      <c r="AM16" s="136"/>
      <c r="AN16" s="1"/>
      <c r="AO16" s="1"/>
      <c r="AP16" s="1"/>
      <c r="AQ16" s="132"/>
      <c r="AR16" s="7"/>
      <c r="AS16" s="7"/>
      <c r="AT16" s="7"/>
      <c r="AU16" s="7"/>
      <c r="AV16" s="7"/>
      <c r="AW16" s="7"/>
      <c r="AX16" s="7"/>
      <c r="AY16" s="7"/>
      <c r="AZ16" s="7"/>
      <c r="BA16" s="8" t="s">
        <v>8</v>
      </c>
      <c r="BB16" s="8" t="s">
        <v>9</v>
      </c>
      <c r="BC16" s="8" t="s">
        <v>10</v>
      </c>
      <c r="BD16" s="9" t="s">
        <v>11</v>
      </c>
      <c r="BE16" s="8" t="s">
        <v>12</v>
      </c>
      <c r="BF16" s="8" t="s">
        <v>13</v>
      </c>
      <c r="BG16" s="8" t="s">
        <v>8</v>
      </c>
      <c r="BH16" s="1"/>
      <c r="BI16" s="130"/>
    </row>
    <row r="17" spans="1:61" ht="19" customHeight="1" thickBot="1" x14ac:dyDescent="0.25">
      <c r="A17" s="1"/>
      <c r="B17" s="253"/>
      <c r="C17" s="157" t="s">
        <v>126</v>
      </c>
      <c r="D17" s="157" t="s">
        <v>98</v>
      </c>
      <c r="E17" s="273" t="str">
        <f>E16</f>
        <v>Espagne</v>
      </c>
      <c r="F17" s="314"/>
      <c r="G17" s="315"/>
      <c r="H17" s="295" t="str">
        <f>E21</f>
        <v>Italie</v>
      </c>
      <c r="I17" s="31" t="str">
        <f t="shared" si="1"/>
        <v>Non joué</v>
      </c>
      <c r="J17" s="142"/>
      <c r="K17" s="141"/>
      <c r="L17" s="77">
        <v>1</v>
      </c>
      <c r="M17" s="78" t="str">
        <f>VLOOKUP(MAX(BF11:BF14),BF11:BG14,2,FALSE)</f>
        <v>Espagne</v>
      </c>
      <c r="N17" s="79">
        <f>VLOOKUP(M17,BA11:BE14,5,FALSE)</f>
        <v>0</v>
      </c>
      <c r="O17" s="79">
        <f>VLOOKUP(M17,BA11:BB14,2,FALSE)</f>
        <v>0</v>
      </c>
      <c r="P17" s="79">
        <f>VLOOKUP(M17,BA11:BC14,3,FALSE)</f>
        <v>0</v>
      </c>
      <c r="Q17" s="113">
        <f>VLOOKUP(M17,BA11:BD14,4,FALSE)</f>
        <v>0</v>
      </c>
      <c r="R17" s="144"/>
      <c r="S17" s="148" t="s">
        <v>51</v>
      </c>
      <c r="T17" s="205" t="str">
        <f>M41</f>
        <v>Turquie</v>
      </c>
      <c r="U17" s="204"/>
      <c r="V17" s="206"/>
      <c r="W17" s="201">
        <f>SUM(U17:V18)</f>
        <v>0</v>
      </c>
      <c r="X17" s="144"/>
      <c r="Y17" s="1"/>
      <c r="Z17" s="5"/>
      <c r="AA17" s="138"/>
      <c r="AB17" s="1"/>
      <c r="AC17" s="1"/>
      <c r="AD17" s="132"/>
      <c r="AE17" s="1"/>
      <c r="AF17" s="203"/>
      <c r="AG17" s="204"/>
      <c r="AH17" s="199"/>
      <c r="AI17" s="201"/>
      <c r="AJ17" s="144"/>
      <c r="AK17" s="1"/>
      <c r="AL17" s="3"/>
      <c r="AM17" s="136"/>
      <c r="AN17" s="1"/>
      <c r="AO17" s="1"/>
      <c r="AP17" s="1"/>
      <c r="AQ17" s="132"/>
      <c r="AR17" s="255" t="s">
        <v>26</v>
      </c>
      <c r="AS17" s="256"/>
      <c r="AT17" s="256"/>
      <c r="AU17" s="256"/>
      <c r="AV17" s="256"/>
      <c r="AW17" s="257"/>
      <c r="AX17" s="7"/>
      <c r="AY17" s="7"/>
      <c r="AZ17" s="7"/>
      <c r="BA17" s="8" t="str">
        <f>E22</f>
        <v>Slovénie</v>
      </c>
      <c r="BB17" s="8">
        <f>SUM(F22:F24)</f>
        <v>0</v>
      </c>
      <c r="BC17" s="8">
        <f>SUM(G22:G24)</f>
        <v>0</v>
      </c>
      <c r="BD17" s="8">
        <f>SUM(BB17,-BC17)</f>
        <v>0</v>
      </c>
      <c r="BE17" s="8">
        <f>COUNTIF(I22:I27,E22)*3+COUNTIF(I22:I24,"Égalité")</f>
        <v>0</v>
      </c>
      <c r="BF17" s="8">
        <f>SUM(BE17,BD17/100,BB17/10000)</f>
        <v>0</v>
      </c>
      <c r="BG17" s="8" t="str">
        <f>E22</f>
        <v>Slovénie</v>
      </c>
      <c r="BH17" s="1"/>
      <c r="BI17" s="130"/>
    </row>
    <row r="18" spans="1:61" ht="19" customHeight="1" thickBot="1" x14ac:dyDescent="0.25">
      <c r="A18" s="1"/>
      <c r="B18" s="253"/>
      <c r="C18" s="157" t="s">
        <v>127</v>
      </c>
      <c r="D18" s="157" t="s">
        <v>98</v>
      </c>
      <c r="E18" s="273" t="str">
        <f>E16</f>
        <v>Espagne</v>
      </c>
      <c r="F18" s="314"/>
      <c r="G18" s="315"/>
      <c r="H18" s="152" t="s">
        <v>79</v>
      </c>
      <c r="I18" s="31" t="str">
        <f t="shared" si="1"/>
        <v>Non joué</v>
      </c>
      <c r="J18" s="142"/>
      <c r="K18" s="141"/>
      <c r="L18" s="80">
        <v>2</v>
      </c>
      <c r="M18" s="81" t="str">
        <f>VLOOKUP(LARGE(BF11:BF14,2),BF11:BG14,2,FALSE)</f>
        <v>Espagne</v>
      </c>
      <c r="N18" s="82">
        <f>VLOOKUP(M18,BA11:BE14,5,FALSE)</f>
        <v>0</v>
      </c>
      <c r="O18" s="82">
        <f>VLOOKUP(M18,BA11:BB14,2,FALSE)</f>
        <v>0</v>
      </c>
      <c r="P18" s="82">
        <f>VLOOKUP(M18,BA11:BC14,3,FALSE)</f>
        <v>0</v>
      </c>
      <c r="Q18" s="114">
        <f>VLOOKUP(M18,BA11:BD14,4,FALSE)</f>
        <v>0</v>
      </c>
      <c r="R18" s="144"/>
      <c r="S18" s="148"/>
      <c r="T18" s="205"/>
      <c r="U18" s="204"/>
      <c r="V18" s="206"/>
      <c r="W18" s="201"/>
      <c r="X18" s="144"/>
      <c r="Y18" s="1"/>
      <c r="Z18" s="5"/>
      <c r="AA18" s="138"/>
      <c r="AB18" s="1"/>
      <c r="AC18" s="1"/>
      <c r="AD18" s="132"/>
      <c r="AE18" s="1"/>
      <c r="AF18" s="3"/>
      <c r="AG18" s="138"/>
      <c r="AH18" s="1"/>
      <c r="AI18" s="1"/>
      <c r="AJ18" s="132"/>
      <c r="AK18" s="1"/>
      <c r="AL18" s="3"/>
      <c r="AM18" s="136"/>
      <c r="AN18" s="1"/>
      <c r="AO18" s="1"/>
      <c r="AP18" s="1"/>
      <c r="AQ18" s="132"/>
      <c r="AR18" s="127" t="s">
        <v>27</v>
      </c>
      <c r="AS18" s="10" t="s">
        <v>28</v>
      </c>
      <c r="AT18" s="11" t="s">
        <v>15</v>
      </c>
      <c r="AU18" s="11" t="s">
        <v>12</v>
      </c>
      <c r="AV18" s="11" t="str">
        <f>"+/-"</f>
        <v>+/-</v>
      </c>
      <c r="AW18" s="13" t="s">
        <v>9</v>
      </c>
      <c r="AX18" s="7"/>
      <c r="AY18" s="7"/>
      <c r="AZ18" s="7"/>
      <c r="BA18" s="8" t="str">
        <f>E25</f>
        <v>Danemark</v>
      </c>
      <c r="BB18" s="8">
        <f>SUM(F25,F26,G22)</f>
        <v>0</v>
      </c>
      <c r="BC18" s="8">
        <f>SUM(F22,G25,G26)</f>
        <v>0</v>
      </c>
      <c r="BD18" s="8">
        <f t="shared" ref="BD18:BD20" si="4">SUM(BB18,-BC18)</f>
        <v>0</v>
      </c>
      <c r="BE18" s="8">
        <f>COUNTIF(I22:I27,E25)*3+COUNTIF(I22,"Égalité")+COUNTIF(I25:I26,"Égalité")</f>
        <v>0</v>
      </c>
      <c r="BF18" s="8">
        <f t="shared" ref="BF18:BF20" si="5">SUM(BE18,BD18/100,BB18/10000)</f>
        <v>0</v>
      </c>
      <c r="BG18" s="8" t="str">
        <f>E25</f>
        <v>Danemark</v>
      </c>
      <c r="BH18" s="1"/>
      <c r="BI18" s="130"/>
    </row>
    <row r="19" spans="1:61" ht="18" customHeight="1" x14ac:dyDescent="0.2">
      <c r="A19" s="1"/>
      <c r="B19" s="253"/>
      <c r="C19" s="157" t="s">
        <v>127</v>
      </c>
      <c r="D19" s="157" t="s">
        <v>96</v>
      </c>
      <c r="E19" s="274" t="s">
        <v>77</v>
      </c>
      <c r="F19" s="314"/>
      <c r="G19" s="315"/>
      <c r="H19" s="295" t="str">
        <f>E21</f>
        <v>Italie</v>
      </c>
      <c r="I19" s="31" t="str">
        <f t="shared" si="1"/>
        <v>Non joué</v>
      </c>
      <c r="J19" s="142"/>
      <c r="K19" s="141"/>
      <c r="L19" s="71">
        <v>3</v>
      </c>
      <c r="M19" s="72" t="str">
        <f>VLOOKUP(LARGE(BF11:BF14,3),BF11:BG14,2,FALSE)</f>
        <v>Espagne</v>
      </c>
      <c r="N19" s="58">
        <f>VLOOKUP(M19,BA11:BE14,5,FALSE)</f>
        <v>0</v>
      </c>
      <c r="O19" s="58">
        <f>VLOOKUP(M19,BA11:BB14,2,FALSE)</f>
        <v>0</v>
      </c>
      <c r="P19" s="58">
        <f>VLOOKUP(M19,BA11:BC14,3,FALSE)</f>
        <v>0</v>
      </c>
      <c r="Q19" s="59">
        <f>VLOOKUP(M19,BA11:BD14,4,FALSE)</f>
        <v>0</v>
      </c>
      <c r="R19" s="132"/>
      <c r="S19" s="148" t="s">
        <v>70</v>
      </c>
      <c r="T19" s="205" t="str">
        <f>IFERROR(BF63,"")</f>
        <v/>
      </c>
      <c r="U19" s="204"/>
      <c r="V19" s="206"/>
      <c r="W19" s="201">
        <f>SUM(U19:V20)</f>
        <v>0</v>
      </c>
      <c r="X19" s="144"/>
      <c r="Y19" s="1"/>
      <c r="Z19" s="164" t="s">
        <v>109</v>
      </c>
      <c r="AA19" s="132" t="s">
        <v>4</v>
      </c>
      <c r="AB19" s="4" t="s">
        <v>5</v>
      </c>
      <c r="AC19" s="1" t="s">
        <v>6</v>
      </c>
      <c r="AD19" s="132" t="s">
        <v>49</v>
      </c>
      <c r="AE19" s="1"/>
      <c r="AF19" s="3"/>
      <c r="AG19" s="138"/>
      <c r="AH19" s="1"/>
      <c r="AI19" s="1"/>
      <c r="AJ19" s="132"/>
      <c r="AK19" s="1"/>
      <c r="AL19" s="3"/>
      <c r="AM19" s="136"/>
      <c r="AN19" s="1"/>
      <c r="AO19" s="1"/>
      <c r="AP19" s="1"/>
      <c r="AQ19" s="132"/>
      <c r="AR19" s="128">
        <v>1</v>
      </c>
      <c r="AS19" s="32" t="str">
        <f>VLOOKUP(AT19,$AX$6:$BG$11,2,FALSE)</f>
        <v>A</v>
      </c>
      <c r="AT19" s="33" t="str">
        <f>VLOOKUP(MAX(AW6:AW11),AW6:AX11,2,FALSE)</f>
        <v>Allemagne</v>
      </c>
      <c r="AU19" s="34">
        <f>VLOOKUP(AT19,$AS$6:$AV$11,2,FALSE)</f>
        <v>0</v>
      </c>
      <c r="AV19" s="34">
        <f t="shared" ref="AV19:AV24" si="6">VLOOKUP($AT19,$AS$6:$AV$11,3,FALSE)</f>
        <v>0</v>
      </c>
      <c r="AW19" s="35">
        <f t="shared" ref="AW19:AW24" si="7">VLOOKUP($AT19,$AS$6:$AV$11,4,FALSE)</f>
        <v>0</v>
      </c>
      <c r="AX19" s="7"/>
      <c r="AY19" s="7"/>
      <c r="AZ19" s="7"/>
      <c r="BA19" s="8" t="str">
        <f>E27</f>
        <v>Serbie</v>
      </c>
      <c r="BB19" s="8">
        <f>SUM(F27,G23,G25)</f>
        <v>0</v>
      </c>
      <c r="BC19" s="8">
        <f>SUM(F23,F25,G27)</f>
        <v>0</v>
      </c>
      <c r="BD19" s="8">
        <f t="shared" si="4"/>
        <v>0</v>
      </c>
      <c r="BE19" s="8">
        <f>COUNTIF(I22:I27,E27)*3+COUNTIF(I23,"Égalité")+COUNTIF(I25,"Égalité")+COUNTIF(I27,"Égalité")</f>
        <v>0</v>
      </c>
      <c r="BF19" s="8">
        <f t="shared" si="5"/>
        <v>0</v>
      </c>
      <c r="BG19" s="8" t="str">
        <f>E27</f>
        <v>Serbie</v>
      </c>
      <c r="BH19" s="1"/>
      <c r="BI19" s="130"/>
    </row>
    <row r="20" spans="1:61" ht="19" customHeight="1" thickBot="1" x14ac:dyDescent="0.25">
      <c r="A20" s="1"/>
      <c r="B20" s="253"/>
      <c r="C20" s="157" t="s">
        <v>125</v>
      </c>
      <c r="D20" s="157" t="s">
        <v>98</v>
      </c>
      <c r="E20" s="273" t="str">
        <f>E19</f>
        <v>Croatie</v>
      </c>
      <c r="F20" s="314"/>
      <c r="G20" s="315"/>
      <c r="H20" s="295" t="str">
        <f>H18</f>
        <v>Albanie</v>
      </c>
      <c r="I20" s="31" t="str">
        <f t="shared" si="1"/>
        <v>Non joué</v>
      </c>
      <c r="J20" s="142"/>
      <c r="K20" s="141"/>
      <c r="L20" s="73">
        <v>4</v>
      </c>
      <c r="M20" s="74" t="str">
        <f>VLOOKUP(LARGE(BF11:BF14,4),BF11:BG14,2,FALSE)</f>
        <v>Espagne</v>
      </c>
      <c r="N20" s="75">
        <f>VLOOKUP(M20,BA11:BE14,5,FALSE)</f>
        <v>0</v>
      </c>
      <c r="O20" s="60">
        <f>VLOOKUP(M20,BA11:BB14,2,FALSE)</f>
        <v>0</v>
      </c>
      <c r="P20" s="60">
        <f>VLOOKUP(M20,BA11:BC14,3,FALSE)</f>
        <v>0</v>
      </c>
      <c r="Q20" s="61">
        <f>VLOOKUP(M20,BA11:BD14,4,FALSE)</f>
        <v>0</v>
      </c>
      <c r="R20" s="132"/>
      <c r="S20" s="148"/>
      <c r="T20" s="205"/>
      <c r="U20" s="204"/>
      <c r="V20" s="206"/>
      <c r="W20" s="201"/>
      <c r="X20" s="144"/>
      <c r="Y20" s="1"/>
      <c r="Z20" s="203" t="str">
        <f>IF(W17&lt;&gt;W19,IF(W17&gt;W19,T17,T19),"")</f>
        <v/>
      </c>
      <c r="AA20" s="204"/>
      <c r="AB20" s="199"/>
      <c r="AC20" s="201">
        <f>SUM(AA20:AB21)</f>
        <v>0</v>
      </c>
      <c r="AD20" s="144"/>
      <c r="AE20" s="1"/>
      <c r="AF20" s="3"/>
      <c r="AG20" s="138"/>
      <c r="AH20" s="1"/>
      <c r="AI20" s="1"/>
      <c r="AJ20" s="132"/>
      <c r="AK20" s="1"/>
      <c r="AL20" s="3"/>
      <c r="AM20" s="136"/>
      <c r="AN20" s="1"/>
      <c r="AO20" s="1"/>
      <c r="AP20" s="1"/>
      <c r="AQ20" s="132"/>
      <c r="AR20" s="129">
        <v>2</v>
      </c>
      <c r="AS20" s="36" t="str">
        <f t="shared" ref="AS20:AS24" si="8">VLOOKUP(AT20,$AX$6:$BG$11,2,FALSE)</f>
        <v>A</v>
      </c>
      <c r="AT20" s="37" t="str">
        <f>VLOOKUP(LARGE(AW6:AW11,2),AW6:AX11,2,FALSE)</f>
        <v>Allemagne</v>
      </c>
      <c r="AU20" s="38">
        <f t="shared" ref="AU20:AU24" si="9">VLOOKUP(AT20,$AS$6:$AV$11,2,FALSE)</f>
        <v>0</v>
      </c>
      <c r="AV20" s="38">
        <f t="shared" si="6"/>
        <v>0</v>
      </c>
      <c r="AW20" s="39">
        <f t="shared" si="7"/>
        <v>0</v>
      </c>
      <c r="AX20" s="7"/>
      <c r="AY20" s="7"/>
      <c r="AZ20" s="7"/>
      <c r="BA20" s="8" t="str">
        <f>H24</f>
        <v>Angleterre</v>
      </c>
      <c r="BB20" s="8">
        <f>SUM(G24,G26,G27)</f>
        <v>0</v>
      </c>
      <c r="BC20" s="8">
        <f>SUM(F24,F26,F27)</f>
        <v>0</v>
      </c>
      <c r="BD20" s="8">
        <f t="shared" si="4"/>
        <v>0</v>
      </c>
      <c r="BE20" s="9">
        <f>COUNTIF(I22:I27,H24)*3+COUNTIF(I24,"Égalité")+COUNTIF(I26:I27,"Égalité")</f>
        <v>0</v>
      </c>
      <c r="BF20" s="8">
        <f t="shared" si="5"/>
        <v>0</v>
      </c>
      <c r="BG20" s="8" t="str">
        <f>H24</f>
        <v>Angleterre</v>
      </c>
      <c r="BH20" s="1"/>
      <c r="BI20" s="130"/>
    </row>
    <row r="21" spans="1:61" ht="20" customHeight="1" thickTop="1" thickBot="1" x14ac:dyDescent="0.25">
      <c r="A21" s="1"/>
      <c r="B21" s="254"/>
      <c r="C21" s="158" t="s">
        <v>124</v>
      </c>
      <c r="D21" s="158" t="s">
        <v>96</v>
      </c>
      <c r="E21" s="275" t="s">
        <v>78</v>
      </c>
      <c r="F21" s="316"/>
      <c r="G21" s="317"/>
      <c r="H21" s="296" t="str">
        <f>H18</f>
        <v>Albanie</v>
      </c>
      <c r="I21" s="40" t="str">
        <f t="shared" si="1"/>
        <v>Non joué</v>
      </c>
      <c r="J21" s="143"/>
      <c r="K21" s="134"/>
      <c r="L21" s="76"/>
      <c r="M21" s="76"/>
      <c r="N21" s="76"/>
      <c r="O21" s="76"/>
      <c r="P21" s="76"/>
      <c r="Q21" s="76"/>
      <c r="R21" s="132"/>
      <c r="S21" s="148"/>
      <c r="T21" s="3"/>
      <c r="U21" s="138"/>
      <c r="V21" s="23"/>
      <c r="W21" s="4"/>
      <c r="X21" s="132"/>
      <c r="Y21" s="4"/>
      <c r="Z21" s="203"/>
      <c r="AA21" s="204"/>
      <c r="AB21" s="199"/>
      <c r="AC21" s="201"/>
      <c r="AD21" s="144"/>
      <c r="AE21" s="1"/>
      <c r="AF21" s="3"/>
      <c r="AG21" s="138"/>
      <c r="AH21" s="1"/>
      <c r="AI21" s="1"/>
      <c r="AJ21" s="132"/>
      <c r="AK21" s="1"/>
      <c r="AL21" s="248" t="s">
        <v>3</v>
      </c>
      <c r="AM21" s="249"/>
      <c r="AN21" s="1"/>
      <c r="AO21" s="1"/>
      <c r="AP21" s="1"/>
      <c r="AQ21" s="132"/>
      <c r="AR21" s="129">
        <v>3</v>
      </c>
      <c r="AS21" s="36" t="str">
        <f t="shared" si="8"/>
        <v>A</v>
      </c>
      <c r="AT21" s="37" t="str">
        <f>VLOOKUP(LARGE(AW6:AW11,3),AW6:AX11,2,FALSE)</f>
        <v>Allemagne</v>
      </c>
      <c r="AU21" s="38">
        <f t="shared" si="9"/>
        <v>0</v>
      </c>
      <c r="AV21" s="38">
        <f t="shared" si="6"/>
        <v>0</v>
      </c>
      <c r="AW21" s="39">
        <f t="shared" si="7"/>
        <v>0</v>
      </c>
      <c r="AX21" s="7"/>
      <c r="AY21" s="7"/>
      <c r="AZ21" s="7"/>
      <c r="BA21" s="8"/>
      <c r="BB21" s="8"/>
      <c r="BC21" s="8"/>
      <c r="BD21" s="8"/>
      <c r="BE21" s="8"/>
      <c r="BF21" s="8"/>
      <c r="BG21" s="8"/>
      <c r="BH21" s="1"/>
      <c r="BI21" s="130"/>
    </row>
    <row r="22" spans="1:61" ht="20" customHeight="1" thickTop="1" thickBot="1" x14ac:dyDescent="0.25">
      <c r="A22" s="1"/>
      <c r="B22" s="242" t="s">
        <v>18</v>
      </c>
      <c r="C22" s="156" t="s">
        <v>128</v>
      </c>
      <c r="D22" s="156" t="s">
        <v>98</v>
      </c>
      <c r="E22" s="276" t="s">
        <v>80</v>
      </c>
      <c r="F22" s="314"/>
      <c r="G22" s="315"/>
      <c r="H22" s="297" t="str">
        <f>E25</f>
        <v>Danemark</v>
      </c>
      <c r="I22" s="30" t="str">
        <f t="shared" si="1"/>
        <v>Non joué</v>
      </c>
      <c r="J22" s="142"/>
      <c r="K22" s="141"/>
      <c r="L22" s="62" t="s">
        <v>22</v>
      </c>
      <c r="M22" s="63" t="s">
        <v>8</v>
      </c>
      <c r="N22" s="63" t="s">
        <v>12</v>
      </c>
      <c r="O22" s="64" t="s">
        <v>9</v>
      </c>
      <c r="P22" s="64" t="s">
        <v>10</v>
      </c>
      <c r="Q22" s="110" t="s">
        <v>11</v>
      </c>
      <c r="R22" s="132" t="s">
        <v>49</v>
      </c>
      <c r="S22" s="148"/>
      <c r="T22" s="164" t="s">
        <v>103</v>
      </c>
      <c r="U22" s="132" t="s">
        <v>4</v>
      </c>
      <c r="V22" s="4" t="s">
        <v>5</v>
      </c>
      <c r="W22" s="1" t="s">
        <v>6</v>
      </c>
      <c r="X22" s="132" t="s">
        <v>49</v>
      </c>
      <c r="Y22" s="4"/>
      <c r="Z22" s="203" t="str">
        <f>IF(W23&lt;&gt;W25,IF(W23&gt;W25,T23,T25),"")</f>
        <v/>
      </c>
      <c r="AA22" s="204"/>
      <c r="AB22" s="199"/>
      <c r="AC22" s="201">
        <f>SUM(AA22:AB23)</f>
        <v>0</v>
      </c>
      <c r="AD22" s="144"/>
      <c r="AE22" s="1"/>
      <c r="AF22" s="3"/>
      <c r="AG22" s="138"/>
      <c r="AH22" s="1"/>
      <c r="AI22" s="1"/>
      <c r="AJ22" s="132"/>
      <c r="AK22" s="1"/>
      <c r="AL22" s="250"/>
      <c r="AM22" s="251"/>
      <c r="AN22" s="1"/>
      <c r="AO22" s="1"/>
      <c r="AP22" s="1"/>
      <c r="AQ22" s="132"/>
      <c r="AR22" s="129">
        <v>4</v>
      </c>
      <c r="AS22" s="36" t="str">
        <f t="shared" si="8"/>
        <v>A</v>
      </c>
      <c r="AT22" s="37" t="str">
        <f>VLOOKUP(LARGE(AW6:AW11,4),AW6:AX11,2,FALSE)</f>
        <v>Allemagne</v>
      </c>
      <c r="AU22" s="38">
        <f t="shared" si="9"/>
        <v>0</v>
      </c>
      <c r="AV22" s="38">
        <f t="shared" si="6"/>
        <v>0</v>
      </c>
      <c r="AW22" s="39">
        <f t="shared" si="7"/>
        <v>0</v>
      </c>
      <c r="AX22" s="7"/>
      <c r="AY22" s="7"/>
      <c r="AZ22" s="7"/>
      <c r="BA22" s="8" t="s">
        <v>8</v>
      </c>
      <c r="BB22" s="8" t="s">
        <v>9</v>
      </c>
      <c r="BC22" s="8" t="s">
        <v>10</v>
      </c>
      <c r="BD22" s="9" t="s">
        <v>11</v>
      </c>
      <c r="BE22" s="8" t="s">
        <v>12</v>
      </c>
      <c r="BF22" s="8" t="s">
        <v>13</v>
      </c>
      <c r="BG22" s="8" t="s">
        <v>8</v>
      </c>
      <c r="BH22" s="1"/>
      <c r="BI22" s="130"/>
    </row>
    <row r="23" spans="1:61" ht="18" customHeight="1" x14ac:dyDescent="0.2">
      <c r="A23" s="1"/>
      <c r="B23" s="243"/>
      <c r="C23" s="157" t="s">
        <v>129</v>
      </c>
      <c r="D23" s="157" t="s">
        <v>98</v>
      </c>
      <c r="E23" s="277" t="str">
        <f>E22</f>
        <v>Slovénie</v>
      </c>
      <c r="F23" s="314"/>
      <c r="G23" s="315"/>
      <c r="H23" s="298" t="str">
        <f>E27</f>
        <v>Serbie</v>
      </c>
      <c r="I23" s="31" t="str">
        <f t="shared" si="1"/>
        <v>Non joué</v>
      </c>
      <c r="J23" s="142"/>
      <c r="K23" s="141"/>
      <c r="L23" s="83">
        <v>1</v>
      </c>
      <c r="M23" s="84" t="str">
        <f>VLOOKUP(MAX(BF17:BF20),BF17:BG20,2,FALSE)</f>
        <v>Slovénie</v>
      </c>
      <c r="N23" s="85">
        <f>VLOOKUP(M23,BA17:BE20,5,FALSE)</f>
        <v>0</v>
      </c>
      <c r="O23" s="85">
        <f>VLOOKUP(M23,BA17:BB20,2,FALSE)</f>
        <v>0</v>
      </c>
      <c r="P23" s="85">
        <f>VLOOKUP(M23,BA17:BC20,3,FALSE)</f>
        <v>0</v>
      </c>
      <c r="Q23" s="115">
        <f>VLOOKUP(M23,BA17:BD20,4,FALSE)</f>
        <v>0</v>
      </c>
      <c r="R23" s="144"/>
      <c r="S23" s="148" t="s">
        <v>52</v>
      </c>
      <c r="T23" s="205" t="str">
        <f>M30</f>
        <v>Pologne</v>
      </c>
      <c r="U23" s="204"/>
      <c r="V23" s="206"/>
      <c r="W23" s="201">
        <f>SUM(U23:V24)</f>
        <v>0</v>
      </c>
      <c r="X23" s="144"/>
      <c r="Y23" s="1"/>
      <c r="Z23" s="203"/>
      <c r="AA23" s="204"/>
      <c r="AB23" s="199"/>
      <c r="AC23" s="201"/>
      <c r="AD23" s="144"/>
      <c r="AE23" s="1"/>
      <c r="AF23" s="3"/>
      <c r="AG23" s="138"/>
      <c r="AH23" s="1"/>
      <c r="AI23" s="1"/>
      <c r="AJ23" s="132"/>
      <c r="AK23" s="1"/>
      <c r="AL23" s="3"/>
      <c r="AM23" s="136"/>
      <c r="AN23" s="1"/>
      <c r="AO23" s="1"/>
      <c r="AP23" s="1"/>
      <c r="AQ23" s="132"/>
      <c r="AR23" s="125">
        <v>5</v>
      </c>
      <c r="AS23" s="41" t="str">
        <f t="shared" si="8"/>
        <v>A</v>
      </c>
      <c r="AT23" s="42" t="str">
        <f>VLOOKUP(LARGE(AW6:AW11,5),AW6:AX11,2,FALSE)</f>
        <v>Allemagne</v>
      </c>
      <c r="AU23" s="18">
        <f t="shared" si="9"/>
        <v>0</v>
      </c>
      <c r="AV23" s="18">
        <f t="shared" si="6"/>
        <v>0</v>
      </c>
      <c r="AW23" s="20">
        <f t="shared" si="7"/>
        <v>0</v>
      </c>
      <c r="AX23" s="7"/>
      <c r="AY23" s="7"/>
      <c r="AZ23" s="7"/>
      <c r="BA23" s="8" t="str">
        <f>E28</f>
        <v>Pologne</v>
      </c>
      <c r="BB23" s="8">
        <f>SUM(F28:F30)</f>
        <v>0</v>
      </c>
      <c r="BC23" s="8">
        <f>SUM(G28:G30)</f>
        <v>0</v>
      </c>
      <c r="BD23" s="8">
        <f>SUM(BB23,-BC23)</f>
        <v>0</v>
      </c>
      <c r="BE23" s="8">
        <f>COUNTIF(I28:I33,E28)*3+COUNTIF(I28:I30,"Égalité")</f>
        <v>0</v>
      </c>
      <c r="BF23" s="8">
        <f>SUM(BE23,BD23/100,BB23/10000)</f>
        <v>0</v>
      </c>
      <c r="BG23" s="8" t="str">
        <f>E28</f>
        <v>Pologne</v>
      </c>
      <c r="BH23" s="1"/>
      <c r="BI23" s="130"/>
    </row>
    <row r="24" spans="1:61" ht="19" customHeight="1" thickBot="1" x14ac:dyDescent="0.25">
      <c r="A24" s="1"/>
      <c r="B24" s="243"/>
      <c r="C24" s="157" t="s">
        <v>130</v>
      </c>
      <c r="D24" s="157" t="s">
        <v>98</v>
      </c>
      <c r="E24" s="277" t="str">
        <f>E22</f>
        <v>Slovénie</v>
      </c>
      <c r="F24" s="314"/>
      <c r="G24" s="315"/>
      <c r="H24" s="299" t="s">
        <v>83</v>
      </c>
      <c r="I24" s="31" t="str">
        <f t="shared" si="1"/>
        <v>Non joué</v>
      </c>
      <c r="J24" s="142"/>
      <c r="K24" s="141"/>
      <c r="L24" s="86">
        <v>2</v>
      </c>
      <c r="M24" s="87" t="str">
        <f>VLOOKUP(LARGE(BF17:BF20,2),BF17:BG20,2,FALSE)</f>
        <v>Slovénie</v>
      </c>
      <c r="N24" s="88">
        <f>VLOOKUP(M24,BA17:BE20,5,FALSE)</f>
        <v>0</v>
      </c>
      <c r="O24" s="88">
        <f>VLOOKUP(M24,BA17:BB20,2,FALSE)</f>
        <v>0</v>
      </c>
      <c r="P24" s="88">
        <f>VLOOKUP(M24,BA17:BC20,3,FALSE)</f>
        <v>0</v>
      </c>
      <c r="Q24" s="116">
        <f>VLOOKUP(M24,BA17:BD20,4,FALSE)</f>
        <v>0</v>
      </c>
      <c r="R24" s="144"/>
      <c r="S24" s="148"/>
      <c r="T24" s="205"/>
      <c r="U24" s="204"/>
      <c r="V24" s="206"/>
      <c r="W24" s="201"/>
      <c r="X24" s="144"/>
      <c r="Y24" s="1"/>
      <c r="Z24" s="5"/>
      <c r="AA24" s="138"/>
      <c r="AB24" s="1"/>
      <c r="AC24" s="1"/>
      <c r="AD24" s="132"/>
      <c r="AE24" s="1"/>
      <c r="AF24" s="3"/>
      <c r="AG24" s="138"/>
      <c r="AH24" s="1"/>
      <c r="AI24" s="1"/>
      <c r="AJ24" s="132"/>
      <c r="AK24" s="1"/>
      <c r="AL24" s="3"/>
      <c r="AM24" s="136"/>
      <c r="AN24" s="1"/>
      <c r="AO24" s="1"/>
      <c r="AP24" s="1"/>
      <c r="AQ24" s="132"/>
      <c r="AR24" s="126">
        <v>6</v>
      </c>
      <c r="AS24" s="43" t="str">
        <f t="shared" si="8"/>
        <v>A</v>
      </c>
      <c r="AT24" s="44" t="str">
        <f>VLOOKUP(MIN(AW6:AW11),AW6:AX11,2,FALSE)</f>
        <v>Allemagne</v>
      </c>
      <c r="AU24" s="26">
        <f t="shared" si="9"/>
        <v>0</v>
      </c>
      <c r="AV24" s="26">
        <f t="shared" si="6"/>
        <v>0</v>
      </c>
      <c r="AW24" s="28">
        <f t="shared" si="7"/>
        <v>0</v>
      </c>
      <c r="AX24" s="7"/>
      <c r="AY24" s="7"/>
      <c r="AZ24" s="7"/>
      <c r="BA24" s="8" t="str">
        <f>E31</f>
        <v>Pays-Bas</v>
      </c>
      <c r="BB24" s="8">
        <f>SUM(F31,F32,G28)</f>
        <v>0</v>
      </c>
      <c r="BC24" s="8">
        <f>SUM(F28,G31,G32)</f>
        <v>0</v>
      </c>
      <c r="BD24" s="8">
        <f t="shared" ref="BD24:BD26" si="10">SUM(BB24,-BC24)</f>
        <v>0</v>
      </c>
      <c r="BE24" s="8">
        <f>COUNTIF(I28:I33,E31)*3+COUNTIF(I28,"Égalité")+COUNTIF(I31:I32,"Égalité")</f>
        <v>0</v>
      </c>
      <c r="BF24" s="8">
        <f t="shared" ref="BF24:BF26" si="11">SUM(BE24,BD24/100,BB24/10000)</f>
        <v>0</v>
      </c>
      <c r="BG24" s="8" t="str">
        <f>E31</f>
        <v>Pays-Bas</v>
      </c>
      <c r="BH24" s="1"/>
      <c r="BI24" s="130"/>
    </row>
    <row r="25" spans="1:61" ht="18" customHeight="1" x14ac:dyDescent="0.2">
      <c r="A25" s="1"/>
      <c r="B25" s="243"/>
      <c r="C25" s="157" t="s">
        <v>130</v>
      </c>
      <c r="D25" s="157" t="s">
        <v>98</v>
      </c>
      <c r="E25" s="278" t="s">
        <v>81</v>
      </c>
      <c r="F25" s="314"/>
      <c r="G25" s="315"/>
      <c r="H25" s="298" t="str">
        <f>E27</f>
        <v>Serbie</v>
      </c>
      <c r="I25" s="31" t="str">
        <f t="shared" si="1"/>
        <v>Non joué</v>
      </c>
      <c r="J25" s="142"/>
      <c r="K25" s="141"/>
      <c r="L25" s="71">
        <v>3</v>
      </c>
      <c r="M25" s="72" t="str">
        <f>VLOOKUP(LARGE(BF17:BF20,3),BF17:BG20,2,FALSE)</f>
        <v>Slovénie</v>
      </c>
      <c r="N25" s="58">
        <f>VLOOKUP(M25,BA17:BE20,5,FALSE)</f>
        <v>0</v>
      </c>
      <c r="O25" s="58">
        <f>VLOOKUP(M25,BA17:BB20,2,FALSE)</f>
        <v>0</v>
      </c>
      <c r="P25" s="58">
        <f>VLOOKUP(M25,BA17:BC20,3,FALSE)</f>
        <v>0</v>
      </c>
      <c r="Q25" s="59">
        <f>VLOOKUP(M25,BA17:BD20,4,FALSE)</f>
        <v>0</v>
      </c>
      <c r="R25" s="132"/>
      <c r="S25" s="148" t="s">
        <v>53</v>
      </c>
      <c r="T25" s="205" t="str">
        <f>M36</f>
        <v>Belgique</v>
      </c>
      <c r="U25" s="204"/>
      <c r="V25" s="206"/>
      <c r="W25" s="201">
        <f>SUM(U25:V26)</f>
        <v>0</v>
      </c>
      <c r="X25" s="144"/>
      <c r="Y25" s="1"/>
      <c r="Z25" s="5"/>
      <c r="AA25" s="138"/>
      <c r="AB25" s="1"/>
      <c r="AC25" s="1"/>
      <c r="AD25" s="132"/>
      <c r="AE25" s="1"/>
      <c r="AF25" s="3"/>
      <c r="AG25" s="138"/>
      <c r="AH25" s="1"/>
      <c r="AI25" s="1"/>
      <c r="AJ25" s="132"/>
      <c r="AK25" s="1"/>
      <c r="AL25" s="164" t="s">
        <v>114</v>
      </c>
      <c r="AM25" s="136" t="s">
        <v>4</v>
      </c>
      <c r="AN25" s="4" t="s">
        <v>5</v>
      </c>
      <c r="AO25" s="1" t="s">
        <v>6</v>
      </c>
      <c r="AP25" s="1"/>
      <c r="AQ25" s="132" t="s">
        <v>49</v>
      </c>
      <c r="AR25" s="7"/>
      <c r="AS25" s="7"/>
      <c r="AT25" s="7"/>
      <c r="AU25" s="7"/>
      <c r="AV25" s="7"/>
      <c r="AW25" s="7"/>
      <c r="AX25" s="7"/>
      <c r="AY25" s="7"/>
      <c r="AZ25" s="7"/>
      <c r="BA25" s="8" t="str">
        <f>E33</f>
        <v>Autriche</v>
      </c>
      <c r="BB25" s="8">
        <f>SUM(F33,G29,G31)</f>
        <v>0</v>
      </c>
      <c r="BC25" s="8">
        <f>SUM(F29,F31,G33)</f>
        <v>0</v>
      </c>
      <c r="BD25" s="8">
        <f t="shared" si="10"/>
        <v>0</v>
      </c>
      <c r="BE25" s="8">
        <f>COUNTIF(I28:I33,E33)*3+COUNTIF(I29,"Égalité")+COUNTIF(I31,"Égalité")+COUNTIF(I33,"Égalité")</f>
        <v>0</v>
      </c>
      <c r="BF25" s="8">
        <f t="shared" si="11"/>
        <v>0</v>
      </c>
      <c r="BG25" s="8" t="str">
        <f>E33</f>
        <v>Autriche</v>
      </c>
      <c r="BH25" s="1"/>
      <c r="BI25" s="130"/>
    </row>
    <row r="26" spans="1:61" ht="19" customHeight="1" thickBot="1" x14ac:dyDescent="0.25">
      <c r="A26" s="1"/>
      <c r="B26" s="243"/>
      <c r="C26" s="157" t="s">
        <v>131</v>
      </c>
      <c r="D26" s="157" t="s">
        <v>98</v>
      </c>
      <c r="E26" s="277" t="str">
        <f>E25</f>
        <v>Danemark</v>
      </c>
      <c r="F26" s="314"/>
      <c r="G26" s="315"/>
      <c r="H26" s="298" t="str">
        <f>H24</f>
        <v>Angleterre</v>
      </c>
      <c r="I26" s="31" t="str">
        <f t="shared" si="1"/>
        <v>Non joué</v>
      </c>
      <c r="J26" s="142"/>
      <c r="K26" s="141"/>
      <c r="L26" s="73">
        <v>4</v>
      </c>
      <c r="M26" s="74" t="str">
        <f>VLOOKUP(LARGE(BF17:BF20,4),BF17:BG20,2,FALSE)</f>
        <v>Slovénie</v>
      </c>
      <c r="N26" s="75">
        <f>VLOOKUP(M26,BA17:BE20,5,FALSE)</f>
        <v>0</v>
      </c>
      <c r="O26" s="60">
        <f>VLOOKUP(M26,BA17:BB20,2,FALSE)</f>
        <v>0</v>
      </c>
      <c r="P26" s="60">
        <f>VLOOKUP(M26,BA17:BC20,3,FALSE)</f>
        <v>0</v>
      </c>
      <c r="Q26" s="61">
        <f>VLOOKUP(M26,BA17:BD20,4,FALSE)</f>
        <v>0</v>
      </c>
      <c r="R26" s="132"/>
      <c r="S26" s="148"/>
      <c r="T26" s="205"/>
      <c r="U26" s="204"/>
      <c r="V26" s="206"/>
      <c r="W26" s="201"/>
      <c r="X26" s="144"/>
      <c r="Y26" s="1"/>
      <c r="Z26" s="5"/>
      <c r="AA26" s="138"/>
      <c r="AB26" s="1"/>
      <c r="AC26" s="1"/>
      <c r="AD26" s="132"/>
      <c r="AE26" s="1"/>
      <c r="AF26" s="3"/>
      <c r="AG26" s="138"/>
      <c r="AH26" s="1"/>
      <c r="AI26" s="1"/>
      <c r="AJ26" s="132"/>
      <c r="AK26" s="1"/>
      <c r="AL26" s="203" t="str">
        <f>IF(AI14&lt;&gt;AI16,IF(AI14&gt;AI16,AF14,AF16),"")</f>
        <v/>
      </c>
      <c r="AM26" s="204"/>
      <c r="AN26" s="199"/>
      <c r="AO26" s="201">
        <f>SUM(AM26:AN27)</f>
        <v>0</v>
      </c>
      <c r="AP26" s="197" t="str">
        <f>IF(AO26&lt;&gt;AO28,IF(AO26&gt;AO28,"🏆","🥈"),"")</f>
        <v/>
      </c>
      <c r="AQ26" s="144"/>
      <c r="AR26" s="7"/>
      <c r="AS26" s="7"/>
      <c r="AT26" s="7"/>
      <c r="AU26" s="7"/>
      <c r="AV26" s="7"/>
      <c r="AW26" s="7"/>
      <c r="AX26" s="7"/>
      <c r="AY26" s="7"/>
      <c r="AZ26" s="7"/>
      <c r="BA26" s="8" t="str">
        <f>H30</f>
        <v>France</v>
      </c>
      <c r="BB26" s="8">
        <f>SUM(G30,G32,G33)</f>
        <v>0</v>
      </c>
      <c r="BC26" s="8">
        <f>SUM(F30,F32,F33)</f>
        <v>0</v>
      </c>
      <c r="BD26" s="8">
        <f t="shared" si="10"/>
        <v>0</v>
      </c>
      <c r="BE26" s="9">
        <f>COUNTIF(I28:I33,H30)*3+COUNTIF(I30,"Égalité")+COUNTIF(I32:I33,"Égalité")</f>
        <v>0</v>
      </c>
      <c r="BF26" s="8">
        <f t="shared" si="11"/>
        <v>0</v>
      </c>
      <c r="BG26" s="8" t="str">
        <f>H30</f>
        <v>France</v>
      </c>
      <c r="BH26" s="1"/>
      <c r="BI26" s="130"/>
    </row>
    <row r="27" spans="1:61" ht="20" customHeight="1" thickTop="1" thickBot="1" x14ac:dyDescent="0.25">
      <c r="A27" s="1"/>
      <c r="B27" s="244"/>
      <c r="C27" s="158" t="s">
        <v>132</v>
      </c>
      <c r="D27" s="158" t="s">
        <v>99</v>
      </c>
      <c r="E27" s="279" t="s">
        <v>82</v>
      </c>
      <c r="F27" s="316"/>
      <c r="G27" s="317"/>
      <c r="H27" s="300" t="str">
        <f>H24</f>
        <v>Angleterre</v>
      </c>
      <c r="I27" s="40" t="str">
        <f t="shared" si="1"/>
        <v>Non joué</v>
      </c>
      <c r="J27" s="143"/>
      <c r="K27" s="134"/>
      <c r="L27" s="76"/>
      <c r="M27" s="76"/>
      <c r="N27" s="76"/>
      <c r="O27" s="76"/>
      <c r="P27" s="76"/>
      <c r="Q27" s="76"/>
      <c r="R27" s="132"/>
      <c r="S27" s="148"/>
      <c r="T27" s="3"/>
      <c r="U27" s="138"/>
      <c r="V27" s="23"/>
      <c r="W27" s="1"/>
      <c r="X27" s="132"/>
      <c r="Y27" s="1"/>
      <c r="Z27" s="5"/>
      <c r="AA27" s="138"/>
      <c r="AB27" s="1"/>
      <c r="AC27" s="1"/>
      <c r="AD27" s="132"/>
      <c r="AE27" s="1"/>
      <c r="AF27" s="3"/>
      <c r="AG27" s="138"/>
      <c r="AH27" s="1"/>
      <c r="AI27" s="1"/>
      <c r="AJ27" s="132"/>
      <c r="AK27" s="4"/>
      <c r="AL27" s="203"/>
      <c r="AM27" s="204"/>
      <c r="AN27" s="200"/>
      <c r="AO27" s="202"/>
      <c r="AP27" s="198"/>
      <c r="AQ27" s="144"/>
      <c r="AR27" s="7"/>
      <c r="AS27" s="7"/>
      <c r="AT27" s="7"/>
      <c r="AU27" s="7"/>
      <c r="AV27" s="7"/>
      <c r="AW27" s="7"/>
      <c r="AX27" s="7"/>
      <c r="AY27" s="7"/>
      <c r="AZ27" s="7"/>
      <c r="BA27" s="8"/>
      <c r="BB27" s="8"/>
      <c r="BC27" s="8"/>
      <c r="BD27" s="8"/>
      <c r="BE27" s="8"/>
      <c r="BF27" s="8"/>
      <c r="BG27" s="8"/>
      <c r="BH27" s="1"/>
      <c r="BI27" s="130"/>
    </row>
    <row r="28" spans="1:61" ht="20" customHeight="1" thickTop="1" thickBot="1" x14ac:dyDescent="0.25">
      <c r="A28" s="1"/>
      <c r="B28" s="245" t="s">
        <v>21</v>
      </c>
      <c r="C28" s="156" t="s">
        <v>133</v>
      </c>
      <c r="D28" s="156" t="s">
        <v>98</v>
      </c>
      <c r="E28" s="280" t="s">
        <v>115</v>
      </c>
      <c r="F28" s="314"/>
      <c r="G28" s="315"/>
      <c r="H28" s="301" t="str">
        <f>E31</f>
        <v>Pays-Bas</v>
      </c>
      <c r="I28" s="30" t="str">
        <f t="shared" si="1"/>
        <v>Non joué</v>
      </c>
      <c r="J28" s="142"/>
      <c r="K28" s="141"/>
      <c r="L28" s="62" t="s">
        <v>22</v>
      </c>
      <c r="M28" s="63" t="s">
        <v>8</v>
      </c>
      <c r="N28" s="63" t="s">
        <v>12</v>
      </c>
      <c r="O28" s="64" t="s">
        <v>9</v>
      </c>
      <c r="P28" s="64" t="s">
        <v>10</v>
      </c>
      <c r="Q28" s="110" t="s">
        <v>11</v>
      </c>
      <c r="R28" s="132" t="s">
        <v>49</v>
      </c>
      <c r="S28" s="148"/>
      <c r="T28" s="164" t="s">
        <v>104</v>
      </c>
      <c r="U28" s="132" t="s">
        <v>4</v>
      </c>
      <c r="V28" s="4" t="s">
        <v>5</v>
      </c>
      <c r="W28" s="1" t="s">
        <v>6</v>
      </c>
      <c r="X28" s="132" t="s">
        <v>49</v>
      </c>
      <c r="Y28" s="1"/>
      <c r="Z28" s="5"/>
      <c r="AA28" s="138"/>
      <c r="AB28" s="1"/>
      <c r="AC28" s="1"/>
      <c r="AD28" s="132"/>
      <c r="AE28" s="1"/>
      <c r="AF28" s="3"/>
      <c r="AG28" s="138"/>
      <c r="AH28" s="1"/>
      <c r="AI28" s="1"/>
      <c r="AJ28" s="132"/>
      <c r="AK28" s="4"/>
      <c r="AL28" s="203" t="str">
        <f>IF(AI38&lt;&gt;AI40,IF(AI38&gt;AI40,AF38,AF40),"")</f>
        <v/>
      </c>
      <c r="AM28" s="204"/>
      <c r="AN28" s="199"/>
      <c r="AO28" s="201">
        <f>SUM(AM28:AN29)</f>
        <v>0</v>
      </c>
      <c r="AP28" s="197" t="str">
        <f>IF(AO26&lt;&gt;AO28,IF(AO28&gt;AO26,"🏆","🥈"),"")</f>
        <v/>
      </c>
      <c r="AQ28" s="144"/>
      <c r="AR28" s="7"/>
      <c r="AS28" s="7"/>
      <c r="AT28" s="7"/>
      <c r="AU28" s="7"/>
      <c r="AV28" s="7"/>
      <c r="AW28" s="7"/>
      <c r="AX28" s="7"/>
      <c r="AY28" s="7"/>
      <c r="AZ28" s="7"/>
      <c r="BA28" s="8" t="s">
        <v>8</v>
      </c>
      <c r="BB28" s="8" t="s">
        <v>9</v>
      </c>
      <c r="BC28" s="8" t="s">
        <v>10</v>
      </c>
      <c r="BD28" s="9" t="s">
        <v>11</v>
      </c>
      <c r="BE28" s="8" t="s">
        <v>12</v>
      </c>
      <c r="BF28" s="8" t="s">
        <v>13</v>
      </c>
      <c r="BG28" s="8" t="s">
        <v>8</v>
      </c>
      <c r="BH28" s="1"/>
      <c r="BI28" s="130"/>
    </row>
    <row r="29" spans="1:61" ht="18" customHeight="1" x14ac:dyDescent="0.2">
      <c r="A29" s="1"/>
      <c r="B29" s="246"/>
      <c r="C29" s="157" t="s">
        <v>134</v>
      </c>
      <c r="D29" s="157" t="s">
        <v>98</v>
      </c>
      <c r="E29" s="281" t="str">
        <f>E28</f>
        <v>Pologne</v>
      </c>
      <c r="F29" s="314"/>
      <c r="G29" s="315"/>
      <c r="H29" s="302" t="str">
        <f>E33</f>
        <v>Autriche</v>
      </c>
      <c r="I29" s="31" t="str">
        <f t="shared" si="1"/>
        <v>Non joué</v>
      </c>
      <c r="J29" s="142"/>
      <c r="K29" s="141"/>
      <c r="L29" s="89">
        <v>1</v>
      </c>
      <c r="M29" s="90" t="str">
        <f>VLOOKUP(MAX(BF23:BF26),BF23:BG26,2,FALSE)</f>
        <v>Pologne</v>
      </c>
      <c r="N29" s="91">
        <f>VLOOKUP(M29,BA23:BE26,5,FALSE)</f>
        <v>0</v>
      </c>
      <c r="O29" s="91">
        <f>VLOOKUP(M29,BA23:BB26,2,FALSE)</f>
        <v>0</v>
      </c>
      <c r="P29" s="91">
        <f>VLOOKUP(M29,BA23:BC26,3,FALSE)</f>
        <v>0</v>
      </c>
      <c r="Q29" s="117">
        <f>VLOOKUP(M29,BA23:BD26,4,FALSE)</f>
        <v>0</v>
      </c>
      <c r="R29" s="144"/>
      <c r="S29" s="148" t="s">
        <v>60</v>
      </c>
      <c r="T29" s="205" t="str">
        <f>M35</f>
        <v>Belgique</v>
      </c>
      <c r="U29" s="204"/>
      <c r="V29" s="206"/>
      <c r="W29" s="201">
        <f>SUM(U29:V30)</f>
        <v>0</v>
      </c>
      <c r="X29" s="144"/>
      <c r="Y29" s="1"/>
      <c r="Z29" s="5"/>
      <c r="AA29" s="138"/>
      <c r="AB29" s="1"/>
      <c r="AC29" s="1"/>
      <c r="AD29" s="132"/>
      <c r="AE29" s="1"/>
      <c r="AF29" s="3"/>
      <c r="AG29" s="138"/>
      <c r="AH29" s="1"/>
      <c r="AI29" s="1"/>
      <c r="AJ29" s="132"/>
      <c r="AK29" s="1"/>
      <c r="AL29" s="203"/>
      <c r="AM29" s="204"/>
      <c r="AN29" s="200"/>
      <c r="AO29" s="202"/>
      <c r="AP29" s="198"/>
      <c r="AQ29" s="144"/>
      <c r="AR29" s="7"/>
      <c r="AS29" s="7"/>
      <c r="AT29" s="7"/>
      <c r="AU29" s="7"/>
      <c r="AV29" s="7"/>
      <c r="AW29" s="7"/>
      <c r="AX29" s="7"/>
      <c r="AY29" s="7"/>
      <c r="AZ29" s="7"/>
      <c r="BA29" s="8" t="str">
        <f>E34</f>
        <v>Belgique</v>
      </c>
      <c r="BB29" s="8">
        <f>SUM(F34:F36)</f>
        <v>0</v>
      </c>
      <c r="BC29" s="8">
        <f>SUM(G34:G36)</f>
        <v>0</v>
      </c>
      <c r="BD29" s="8">
        <f>SUM(BB29,-BC29)</f>
        <v>0</v>
      </c>
      <c r="BE29" s="8">
        <f>COUNTIF(I34:I39,E34)*3+COUNTIF(I34:I36,"Égalité")</f>
        <v>0</v>
      </c>
      <c r="BF29" s="8">
        <f>SUM(BE29,BD29/100,BB29/10000)</f>
        <v>0</v>
      </c>
      <c r="BG29" s="8" t="str">
        <f>E34</f>
        <v>Belgique</v>
      </c>
      <c r="BH29" s="1"/>
      <c r="BI29" s="130"/>
    </row>
    <row r="30" spans="1:61" ht="18" customHeight="1" x14ac:dyDescent="0.2">
      <c r="A30" s="1"/>
      <c r="B30" s="246"/>
      <c r="C30" s="157" t="s">
        <v>135</v>
      </c>
      <c r="D30" s="157" t="s">
        <v>99</v>
      </c>
      <c r="E30" s="281" t="str">
        <f>E28</f>
        <v>Pologne</v>
      </c>
      <c r="F30" s="314"/>
      <c r="G30" s="315"/>
      <c r="H30" s="303" t="s">
        <v>86</v>
      </c>
      <c r="I30" s="31" t="str">
        <f t="shared" si="1"/>
        <v>Non joué</v>
      </c>
      <c r="J30" s="142"/>
      <c r="K30" s="141"/>
      <c r="L30" s="92">
        <v>2</v>
      </c>
      <c r="M30" s="93" t="str">
        <f>VLOOKUP(LARGE(BF23:BF26,2),BF23:BG26,2,FALSE)</f>
        <v>Pologne</v>
      </c>
      <c r="N30" s="94">
        <f>VLOOKUP(M30,BA23:BE26,5,FALSE)</f>
        <v>0</v>
      </c>
      <c r="O30" s="94">
        <f>VLOOKUP(M30,BA23:BB26,2,FALSE)</f>
        <v>0</v>
      </c>
      <c r="P30" s="94">
        <f>VLOOKUP(M30,BA23:BC26,3,FALSE)</f>
        <v>0</v>
      </c>
      <c r="Q30" s="118">
        <f>VLOOKUP(M30,BA23:BD26,4,FALSE)</f>
        <v>0</v>
      </c>
      <c r="R30" s="144"/>
      <c r="S30" s="148"/>
      <c r="T30" s="205"/>
      <c r="U30" s="204"/>
      <c r="V30" s="206"/>
      <c r="W30" s="201"/>
      <c r="X30" s="144"/>
      <c r="Y30" s="1"/>
      <c r="Z30" s="5"/>
      <c r="AA30" s="138"/>
      <c r="AB30" s="1"/>
      <c r="AC30" s="1"/>
      <c r="AD30" s="132"/>
      <c r="AE30" s="1"/>
      <c r="AF30" s="3"/>
      <c r="AG30" s="138"/>
      <c r="AH30" s="1"/>
      <c r="AI30" s="1"/>
      <c r="AJ30" s="132"/>
      <c r="AK30" s="1"/>
      <c r="AL30" s="3"/>
      <c r="AM30" s="136"/>
      <c r="AN30" s="1"/>
      <c r="AO30" s="1"/>
      <c r="AP30" s="1"/>
      <c r="AQ30" s="132"/>
      <c r="AR30" s="7"/>
      <c r="AS30" s="7"/>
      <c r="AT30" s="7"/>
      <c r="AU30" s="7"/>
      <c r="AV30" s="7"/>
      <c r="AW30" s="7"/>
      <c r="AX30" s="7"/>
      <c r="AY30" s="7"/>
      <c r="AZ30" s="7"/>
      <c r="BA30" s="8" t="str">
        <f>E37</f>
        <v>Slovaquie</v>
      </c>
      <c r="BB30" s="8">
        <f>SUM(F37,F38,G34)</f>
        <v>0</v>
      </c>
      <c r="BC30" s="8">
        <f>SUM(F34,G37,G38)</f>
        <v>0</v>
      </c>
      <c r="BD30" s="8">
        <f t="shared" ref="BD30:BD32" si="12">SUM(BB30,-BC30)</f>
        <v>0</v>
      </c>
      <c r="BE30" s="8">
        <f>COUNTIF(I34:I39,E37)*3+COUNTIF(I34,"Égalité")+COUNTIF(I37:I38,"Égalité")</f>
        <v>0</v>
      </c>
      <c r="BF30" s="8">
        <f t="shared" ref="BF30:BF32" si="13">SUM(BE30,BD30/100,BB30/10000)</f>
        <v>0</v>
      </c>
      <c r="BG30" s="8" t="str">
        <f>E37</f>
        <v>Slovaquie</v>
      </c>
      <c r="BH30" s="1"/>
      <c r="BI30" s="130"/>
    </row>
    <row r="31" spans="1:61" ht="18" customHeight="1" x14ac:dyDescent="0.2">
      <c r="A31" s="1"/>
      <c r="B31" s="246"/>
      <c r="C31" s="157" t="s">
        <v>135</v>
      </c>
      <c r="D31" s="157" t="s">
        <v>98</v>
      </c>
      <c r="E31" s="153" t="s">
        <v>84</v>
      </c>
      <c r="F31" s="314"/>
      <c r="G31" s="315"/>
      <c r="H31" s="302" t="str">
        <f>E33</f>
        <v>Autriche</v>
      </c>
      <c r="I31" s="31" t="str">
        <f t="shared" si="1"/>
        <v>Non joué</v>
      </c>
      <c r="J31" s="142"/>
      <c r="K31" s="141"/>
      <c r="L31" s="71">
        <v>3</v>
      </c>
      <c r="M31" s="72" t="str">
        <f>VLOOKUP(LARGE(BF23:BF26,3),BF23:BG26,2,FALSE)</f>
        <v>Pologne</v>
      </c>
      <c r="N31" s="58">
        <f>VLOOKUP(M31,BA23:BE26,5,FALSE)</f>
        <v>0</v>
      </c>
      <c r="O31" s="58">
        <f>VLOOKUP(M31,BA23:BB26,2,FALSE)</f>
        <v>0</v>
      </c>
      <c r="P31" s="58">
        <f>VLOOKUP(M31,BA23:BC26,3,FALSE)</f>
        <v>0</v>
      </c>
      <c r="Q31" s="59">
        <f>VLOOKUP(M31,BA23:BD26,4,FALSE)</f>
        <v>0</v>
      </c>
      <c r="R31" s="132"/>
      <c r="S31" s="148" t="s">
        <v>68</v>
      </c>
      <c r="T31" s="205" t="str">
        <f>IFERROR(BE63,"")</f>
        <v/>
      </c>
      <c r="U31" s="204"/>
      <c r="V31" s="206"/>
      <c r="W31" s="201">
        <f>SUM(U31:V32)</f>
        <v>0</v>
      </c>
      <c r="X31" s="144"/>
      <c r="Y31" s="1"/>
      <c r="Z31" s="164" t="s">
        <v>111</v>
      </c>
      <c r="AA31" s="132" t="s">
        <v>4</v>
      </c>
      <c r="AB31" s="4" t="s">
        <v>5</v>
      </c>
      <c r="AC31" s="1" t="s">
        <v>6</v>
      </c>
      <c r="AD31" s="132" t="s">
        <v>49</v>
      </c>
      <c r="AE31" s="1"/>
      <c r="AF31" s="3"/>
      <c r="AG31" s="138"/>
      <c r="AH31" s="1"/>
      <c r="AI31" s="1"/>
      <c r="AJ31" s="132"/>
      <c r="AK31" s="1"/>
      <c r="AL31" s="3"/>
      <c r="AM31" s="136"/>
      <c r="AN31" s="1"/>
      <c r="AO31" s="1"/>
      <c r="AP31" s="1"/>
      <c r="AQ31" s="132"/>
      <c r="AR31" s="7"/>
      <c r="AS31" s="7"/>
      <c r="AT31" s="7"/>
      <c r="AU31" s="7"/>
      <c r="AV31" s="7"/>
      <c r="AW31" s="7"/>
      <c r="AX31" s="7"/>
      <c r="AY31" s="7"/>
      <c r="AZ31" s="7"/>
      <c r="BA31" s="8" t="str">
        <f>E39</f>
        <v>Roumanie</v>
      </c>
      <c r="BB31" s="8">
        <f>SUM(F39,G35,G37)</f>
        <v>0</v>
      </c>
      <c r="BC31" s="8">
        <f>SUM(F35,F37,G39)</f>
        <v>0</v>
      </c>
      <c r="BD31" s="8">
        <f t="shared" si="12"/>
        <v>0</v>
      </c>
      <c r="BE31" s="8">
        <f>COUNTIF(I34:I39,E39)*3+COUNTIF(I35,"Égalité")+COUNTIF(I37,"Égalité")+COUNTIF(I39,"Égalité")</f>
        <v>0</v>
      </c>
      <c r="BF31" s="8">
        <f t="shared" si="13"/>
        <v>0</v>
      </c>
      <c r="BG31" s="8" t="str">
        <f>E39</f>
        <v>Roumanie</v>
      </c>
      <c r="BH31" s="1"/>
      <c r="BI31" s="130"/>
    </row>
    <row r="32" spans="1:61" ht="19" customHeight="1" thickBot="1" x14ac:dyDescent="0.25">
      <c r="A32" s="1"/>
      <c r="B32" s="246"/>
      <c r="C32" s="157" t="s">
        <v>136</v>
      </c>
      <c r="D32" s="157" t="s">
        <v>98</v>
      </c>
      <c r="E32" s="281" t="str">
        <f>E31</f>
        <v>Pays-Bas</v>
      </c>
      <c r="F32" s="314"/>
      <c r="G32" s="315"/>
      <c r="H32" s="302" t="str">
        <f>H30</f>
        <v>France</v>
      </c>
      <c r="I32" s="31" t="str">
        <f t="shared" si="1"/>
        <v>Non joué</v>
      </c>
      <c r="J32" s="142"/>
      <c r="K32" s="141"/>
      <c r="L32" s="73">
        <v>4</v>
      </c>
      <c r="M32" s="74" t="str">
        <f>VLOOKUP(LARGE(BF23:BF26,4),BF23:BG26,2,FALSE)</f>
        <v>Pologne</v>
      </c>
      <c r="N32" s="75">
        <f>VLOOKUP(M32,BA23:BE26,5,FALSE)</f>
        <v>0</v>
      </c>
      <c r="O32" s="60">
        <f>VLOOKUP(M32,BA23:BB26,2,FALSE)</f>
        <v>0</v>
      </c>
      <c r="P32" s="60">
        <f>VLOOKUP(M32,BA23:BC26,3,FALSE)</f>
        <v>0</v>
      </c>
      <c r="Q32" s="61">
        <f>VLOOKUP(M32,BA23:BD26,4,FALSE)</f>
        <v>0</v>
      </c>
      <c r="R32" s="132"/>
      <c r="S32" s="148"/>
      <c r="T32" s="205"/>
      <c r="U32" s="204"/>
      <c r="V32" s="206"/>
      <c r="W32" s="201"/>
      <c r="X32" s="144"/>
      <c r="Y32" s="1"/>
      <c r="Z32" s="203" t="str">
        <f>IF(W29&lt;&gt;W31,IF(W29&gt;W31,T29,T31),"")</f>
        <v/>
      </c>
      <c r="AA32" s="204"/>
      <c r="AB32" s="199"/>
      <c r="AC32" s="201">
        <f>SUM(AA32:AB33)</f>
        <v>0</v>
      </c>
      <c r="AD32" s="144"/>
      <c r="AE32" s="1"/>
      <c r="AF32" s="3"/>
      <c r="AG32" s="138"/>
      <c r="AH32" s="1"/>
      <c r="AI32" s="1"/>
      <c r="AJ32" s="132"/>
      <c r="AK32" s="1"/>
      <c r="AL32" s="3"/>
      <c r="AM32" s="136"/>
      <c r="AN32" s="1"/>
      <c r="AO32" s="1"/>
      <c r="AP32" s="1"/>
      <c r="AQ32" s="132"/>
      <c r="AR32" s="7"/>
      <c r="AS32" s="7"/>
      <c r="AT32" s="7"/>
      <c r="AU32" s="7"/>
      <c r="AV32" s="7"/>
      <c r="AW32" s="7"/>
      <c r="AX32" s="7"/>
      <c r="AY32" s="7"/>
      <c r="AZ32" s="7"/>
      <c r="BA32" s="8" t="str">
        <f>H36</f>
        <v>Ukraine</v>
      </c>
      <c r="BB32" s="8">
        <f>SUM(G36,G38,G39)</f>
        <v>0</v>
      </c>
      <c r="BC32" s="8">
        <f>SUM(F36,F38,F39)</f>
        <v>0</v>
      </c>
      <c r="BD32" s="8">
        <f t="shared" si="12"/>
        <v>0</v>
      </c>
      <c r="BE32" s="9">
        <f>COUNTIF(I34:I39,H36)*3+COUNTIF(I36,"Égalité")+COUNTIF(I38:I39,"Égalité")</f>
        <v>0</v>
      </c>
      <c r="BF32" s="8">
        <f t="shared" si="13"/>
        <v>0</v>
      </c>
      <c r="BG32" s="8" t="str">
        <f>H36</f>
        <v>Ukraine</v>
      </c>
      <c r="BH32" s="1"/>
      <c r="BI32" s="130"/>
    </row>
    <row r="33" spans="1:61" ht="20" customHeight="1" thickTop="1" thickBot="1" x14ac:dyDescent="0.25">
      <c r="A33" s="1"/>
      <c r="B33" s="247"/>
      <c r="C33" s="158" t="s">
        <v>137</v>
      </c>
      <c r="D33" s="158" t="s">
        <v>99</v>
      </c>
      <c r="E33" s="282" t="s">
        <v>85</v>
      </c>
      <c r="F33" s="316"/>
      <c r="G33" s="317"/>
      <c r="H33" s="304" t="str">
        <f>H30</f>
        <v>France</v>
      </c>
      <c r="I33" s="40" t="str">
        <f t="shared" si="1"/>
        <v>Non joué</v>
      </c>
      <c r="J33" s="143"/>
      <c r="K33" s="134"/>
      <c r="L33" s="76"/>
      <c r="M33" s="76"/>
      <c r="N33" s="76"/>
      <c r="O33" s="76"/>
      <c r="P33" s="76"/>
      <c r="Q33" s="76"/>
      <c r="R33" s="132"/>
      <c r="S33" s="148"/>
      <c r="T33" s="3"/>
      <c r="U33" s="138"/>
      <c r="V33" s="23"/>
      <c r="W33" s="4"/>
      <c r="X33" s="132"/>
      <c r="Y33" s="4"/>
      <c r="Z33" s="203"/>
      <c r="AA33" s="204"/>
      <c r="AB33" s="199"/>
      <c r="AC33" s="201"/>
      <c r="AD33" s="144"/>
      <c r="AE33" s="1"/>
      <c r="AF33" s="3"/>
      <c r="AG33" s="138"/>
      <c r="AH33" s="1"/>
      <c r="AI33" s="1"/>
      <c r="AJ33" s="132"/>
      <c r="AK33" s="1"/>
      <c r="AL33" s="238"/>
      <c r="AM33" s="238"/>
      <c r="AN33" s="1"/>
      <c r="AO33" s="1"/>
      <c r="AP33" s="1"/>
      <c r="AQ33" s="132"/>
      <c r="AR33" s="7"/>
      <c r="AS33" s="7"/>
      <c r="AT33" s="7"/>
      <c r="AU33" s="7"/>
      <c r="AV33" s="7"/>
      <c r="AW33" s="7"/>
      <c r="AX33" s="7"/>
      <c r="AY33" s="7"/>
      <c r="AZ33" s="7"/>
      <c r="BA33" s="8"/>
      <c r="BB33" s="8"/>
      <c r="BC33" s="8"/>
      <c r="BD33" s="8"/>
      <c r="BE33" s="8"/>
      <c r="BF33" s="8"/>
      <c r="BG33" s="8"/>
      <c r="BH33" s="1"/>
      <c r="BI33" s="130"/>
    </row>
    <row r="34" spans="1:61" ht="20" customHeight="1" thickTop="1" thickBot="1" x14ac:dyDescent="0.25">
      <c r="A34" s="1"/>
      <c r="B34" s="217" t="s">
        <v>23</v>
      </c>
      <c r="C34" s="156" t="s">
        <v>138</v>
      </c>
      <c r="D34" s="156" t="s">
        <v>99</v>
      </c>
      <c r="E34" s="283" t="s">
        <v>87</v>
      </c>
      <c r="F34" s="314"/>
      <c r="G34" s="315"/>
      <c r="H34" s="305" t="str">
        <f>E37</f>
        <v>Slovaquie</v>
      </c>
      <c r="I34" s="30" t="str">
        <f t="shared" si="1"/>
        <v>Non joué</v>
      </c>
      <c r="J34" s="142"/>
      <c r="K34" s="141"/>
      <c r="L34" s="62" t="s">
        <v>22</v>
      </c>
      <c r="M34" s="63" t="s">
        <v>8</v>
      </c>
      <c r="N34" s="63" t="s">
        <v>12</v>
      </c>
      <c r="O34" s="64" t="s">
        <v>9</v>
      </c>
      <c r="P34" s="64" t="s">
        <v>10</v>
      </c>
      <c r="Q34" s="110" t="s">
        <v>11</v>
      </c>
      <c r="R34" s="132" t="s">
        <v>49</v>
      </c>
      <c r="S34" s="148"/>
      <c r="T34" s="164" t="s">
        <v>105</v>
      </c>
      <c r="U34" s="132" t="s">
        <v>4</v>
      </c>
      <c r="V34" s="4" t="s">
        <v>5</v>
      </c>
      <c r="W34" s="1" t="s">
        <v>6</v>
      </c>
      <c r="X34" s="132" t="s">
        <v>49</v>
      </c>
      <c r="Y34" s="4"/>
      <c r="Z34" s="203" t="str">
        <f>IF(W35&lt;&gt;W37,IF(W35&gt;W37,T35,T37),"")</f>
        <v/>
      </c>
      <c r="AA34" s="204"/>
      <c r="AB34" s="199"/>
      <c r="AC34" s="201">
        <f>SUM(AA34:AB35)</f>
        <v>0</v>
      </c>
      <c r="AD34" s="144"/>
      <c r="AE34" s="1"/>
      <c r="AF34" s="3"/>
      <c r="AG34" s="138"/>
      <c r="AH34" s="1"/>
      <c r="AI34" s="1"/>
      <c r="AJ34" s="132"/>
      <c r="AK34" s="1"/>
      <c r="AL34" s="238"/>
      <c r="AM34" s="238"/>
      <c r="AN34" s="1"/>
      <c r="AO34" s="1"/>
      <c r="AP34" s="1"/>
      <c r="AQ34" s="132"/>
      <c r="AR34" s="7"/>
      <c r="AS34" s="7"/>
      <c r="AT34" s="7"/>
      <c r="AU34" s="7"/>
      <c r="AV34" s="7"/>
      <c r="AW34" s="7"/>
      <c r="AX34" s="7"/>
      <c r="AY34" s="7"/>
      <c r="AZ34" s="7"/>
      <c r="BA34" s="8" t="s">
        <v>8</v>
      </c>
      <c r="BB34" s="8" t="s">
        <v>9</v>
      </c>
      <c r="BC34" s="8" t="s">
        <v>10</v>
      </c>
      <c r="BD34" s="9" t="s">
        <v>11</v>
      </c>
      <c r="BE34" s="8" t="s">
        <v>12</v>
      </c>
      <c r="BF34" s="8" t="s">
        <v>13</v>
      </c>
      <c r="BG34" s="8" t="s">
        <v>8</v>
      </c>
      <c r="BH34" s="1"/>
      <c r="BI34" s="130"/>
    </row>
    <row r="35" spans="1:61" ht="18" customHeight="1" x14ac:dyDescent="0.2">
      <c r="A35" s="1"/>
      <c r="B35" s="218"/>
      <c r="C35" s="157" t="s">
        <v>139</v>
      </c>
      <c r="D35" s="157" t="s">
        <v>98</v>
      </c>
      <c r="E35" s="284" t="str">
        <f>E34</f>
        <v>Belgique</v>
      </c>
      <c r="F35" s="314"/>
      <c r="G35" s="315"/>
      <c r="H35" s="306" t="str">
        <f>E39</f>
        <v>Roumanie</v>
      </c>
      <c r="I35" s="31" t="str">
        <f t="shared" si="1"/>
        <v>Non joué</v>
      </c>
      <c r="J35" s="142"/>
      <c r="K35" s="141"/>
      <c r="L35" s="95">
        <v>1</v>
      </c>
      <c r="M35" s="96" t="str">
        <f>VLOOKUP(MAX(BF29:BF32),BF29:BG32,2,FALSE)</f>
        <v>Belgique</v>
      </c>
      <c r="N35" s="97">
        <f>VLOOKUP(M35,BA29:BE32,5,FALSE)</f>
        <v>0</v>
      </c>
      <c r="O35" s="97">
        <f>VLOOKUP(M35,BA29:BB32,2,FALSE)</f>
        <v>0</v>
      </c>
      <c r="P35" s="97">
        <f>VLOOKUP(M35,BA29:BC32,3,FALSE)</f>
        <v>0</v>
      </c>
      <c r="Q35" s="119">
        <f>VLOOKUP(M35,BA29:BD32,4,FALSE)</f>
        <v>0</v>
      </c>
      <c r="R35" s="144"/>
      <c r="S35" s="148" t="s">
        <v>61</v>
      </c>
      <c r="T35" s="205" t="str">
        <f>M29</f>
        <v>Pologne</v>
      </c>
      <c r="U35" s="204"/>
      <c r="V35" s="206"/>
      <c r="W35" s="201">
        <f>SUM(U35:V36)</f>
        <v>0</v>
      </c>
      <c r="X35" s="144"/>
      <c r="Y35" s="1"/>
      <c r="Z35" s="203"/>
      <c r="AA35" s="204"/>
      <c r="AB35" s="199"/>
      <c r="AC35" s="201"/>
      <c r="AD35" s="144"/>
      <c r="AE35" s="1"/>
      <c r="AF35" s="3"/>
      <c r="AG35" s="138"/>
      <c r="AH35" s="1"/>
      <c r="AI35" s="1"/>
      <c r="AJ35" s="132"/>
      <c r="AK35" s="1"/>
      <c r="AL35" s="130"/>
      <c r="AM35" s="136"/>
      <c r="AN35" s="1"/>
      <c r="AO35" s="1"/>
      <c r="AP35" s="1"/>
      <c r="AQ35" s="132"/>
      <c r="AR35" s="7"/>
      <c r="AS35" s="7"/>
      <c r="AT35" s="7"/>
      <c r="AU35" s="7"/>
      <c r="AV35" s="7"/>
      <c r="AW35" s="7"/>
      <c r="AX35" s="7"/>
      <c r="AY35" s="7"/>
      <c r="AZ35" s="7"/>
      <c r="BA35" s="8" t="str">
        <f>E40</f>
        <v>Turquie</v>
      </c>
      <c r="BB35" s="8">
        <f>SUM(F40:F42)</f>
        <v>0</v>
      </c>
      <c r="BC35" s="8">
        <f>SUM(G40:G42)</f>
        <v>0</v>
      </c>
      <c r="BD35" s="8">
        <f>SUM(BB35,-BC35)</f>
        <v>0</v>
      </c>
      <c r="BE35" s="8">
        <f>COUNTIF(I40:I45,E40)*3+COUNTIF(I40:I42,"Égalité")</f>
        <v>0</v>
      </c>
      <c r="BF35" s="8">
        <f>SUM(BE35,BD35/100,BB35/10000)</f>
        <v>0</v>
      </c>
      <c r="BG35" s="8" t="str">
        <f>E40</f>
        <v>Turquie</v>
      </c>
      <c r="BH35" s="1"/>
      <c r="BI35" s="130"/>
    </row>
    <row r="36" spans="1:61" ht="18" customHeight="1" x14ac:dyDescent="0.2">
      <c r="A36" s="1"/>
      <c r="B36" s="218"/>
      <c r="C36" s="157" t="s">
        <v>140</v>
      </c>
      <c r="D36" s="157" t="s">
        <v>98</v>
      </c>
      <c r="E36" s="284" t="str">
        <f>E34</f>
        <v>Belgique</v>
      </c>
      <c r="F36" s="314"/>
      <c r="G36" s="315"/>
      <c r="H36" s="307" t="s">
        <v>117</v>
      </c>
      <c r="I36" s="31" t="str">
        <f t="shared" si="1"/>
        <v>Non joué</v>
      </c>
      <c r="J36" s="142"/>
      <c r="K36" s="141"/>
      <c r="L36" s="98">
        <v>2</v>
      </c>
      <c r="M36" s="99" t="str">
        <f>VLOOKUP(LARGE(BF29:BF32,2),BF29:BG32,2,FALSE)</f>
        <v>Belgique</v>
      </c>
      <c r="N36" s="100">
        <f>VLOOKUP(M36,BA29:BE32,5,FALSE)</f>
        <v>0</v>
      </c>
      <c r="O36" s="100">
        <f>VLOOKUP(M36,BA29:BB32,2,FALSE)</f>
        <v>0</v>
      </c>
      <c r="P36" s="100">
        <f>VLOOKUP(M36,BA29:BC32,3,FALSE)</f>
        <v>0</v>
      </c>
      <c r="Q36" s="120">
        <f>VLOOKUP(M36,BA29:BD32,4,FALSE)</f>
        <v>0</v>
      </c>
      <c r="R36" s="144"/>
      <c r="S36" s="148"/>
      <c r="T36" s="205"/>
      <c r="U36" s="204"/>
      <c r="V36" s="206"/>
      <c r="W36" s="201"/>
      <c r="X36" s="144"/>
      <c r="Y36" s="1"/>
      <c r="Z36" s="5"/>
      <c r="AA36" s="138"/>
      <c r="AB36" s="1"/>
      <c r="AC36" s="1"/>
      <c r="AD36" s="132"/>
      <c r="AE36" s="1"/>
      <c r="AF36" s="3"/>
      <c r="AG36" s="138"/>
      <c r="AH36" s="1"/>
      <c r="AI36" s="1"/>
      <c r="AJ36" s="132"/>
      <c r="AK36" s="1"/>
      <c r="AL36" s="130"/>
      <c r="AM36" s="136"/>
      <c r="AN36" s="1"/>
      <c r="AO36" s="1"/>
      <c r="AP36" s="1"/>
      <c r="AQ36" s="132"/>
      <c r="AR36" s="7"/>
      <c r="AS36" s="7"/>
      <c r="AT36" s="7"/>
      <c r="AU36" s="7"/>
      <c r="AV36" s="7"/>
      <c r="AW36" s="7"/>
      <c r="AX36" s="7"/>
      <c r="AY36" s="7"/>
      <c r="AZ36" s="7"/>
      <c r="BA36" s="8" t="str">
        <f>E43</f>
        <v>Georgie</v>
      </c>
      <c r="BB36" s="8">
        <f>SUM(F43,F44,G40)</f>
        <v>0</v>
      </c>
      <c r="BC36" s="8">
        <f>SUM(F40,G43,G44)</f>
        <v>0</v>
      </c>
      <c r="BD36" s="8">
        <f t="shared" ref="BD36:BD38" si="14">SUM(BB36,-BC36)</f>
        <v>0</v>
      </c>
      <c r="BE36" s="8">
        <f>COUNTIF(I40:I45,E43)*3+COUNTIF(I40,"Égalité")+COUNTIF(I43:I44,"Égalité")</f>
        <v>0</v>
      </c>
      <c r="BF36" s="8">
        <f t="shared" ref="BF36:BF38" si="15">SUM(BE36,BD36/100,BB36/10000)</f>
        <v>0</v>
      </c>
      <c r="BG36" s="8" t="str">
        <f>E43</f>
        <v>Georgie</v>
      </c>
      <c r="BH36" s="1"/>
      <c r="BI36" s="130"/>
    </row>
    <row r="37" spans="1:61" ht="18" customHeight="1" x14ac:dyDescent="0.2">
      <c r="A37" s="1"/>
      <c r="B37" s="218"/>
      <c r="C37" s="157" t="s">
        <v>140</v>
      </c>
      <c r="D37" s="157" t="s">
        <v>96</v>
      </c>
      <c r="E37" s="154" t="s">
        <v>88</v>
      </c>
      <c r="F37" s="314"/>
      <c r="G37" s="315"/>
      <c r="H37" s="306" t="str">
        <f>E39</f>
        <v>Roumanie</v>
      </c>
      <c r="I37" s="31" t="str">
        <f t="shared" si="1"/>
        <v>Non joué</v>
      </c>
      <c r="J37" s="142"/>
      <c r="K37" s="141"/>
      <c r="L37" s="101">
        <v>3</v>
      </c>
      <c r="M37" s="72" t="str">
        <f>VLOOKUP(LARGE(BF29:BF32,3),BF29:BG32,2,FALSE)</f>
        <v>Belgique</v>
      </c>
      <c r="N37" s="58">
        <f>VLOOKUP(M37,BA29:BE32,5,FALSE)</f>
        <v>0</v>
      </c>
      <c r="O37" s="58">
        <f>VLOOKUP(M37,BA29:BB32,2,FALSE)</f>
        <v>0</v>
      </c>
      <c r="P37" s="58">
        <f>VLOOKUP(M37,BA29:BC32,3,FALSE)</f>
        <v>0</v>
      </c>
      <c r="Q37" s="59">
        <f>VLOOKUP(M37,BA29:BD32,4,FALSE)</f>
        <v>0</v>
      </c>
      <c r="R37" s="132"/>
      <c r="S37" s="148" t="s">
        <v>62</v>
      </c>
      <c r="T37" s="205" t="str">
        <f>M42</f>
        <v>Turquie</v>
      </c>
      <c r="U37" s="204"/>
      <c r="V37" s="206"/>
      <c r="W37" s="201">
        <f>SUM(U37:V38)</f>
        <v>0</v>
      </c>
      <c r="X37" s="144"/>
      <c r="Y37" s="1"/>
      <c r="Z37" s="5"/>
      <c r="AA37" s="138"/>
      <c r="AB37" s="1"/>
      <c r="AC37" s="1"/>
      <c r="AD37" s="132"/>
      <c r="AE37" s="1"/>
      <c r="AF37" s="164" t="s">
        <v>113</v>
      </c>
      <c r="AG37" s="132" t="s">
        <v>4</v>
      </c>
      <c r="AH37" s="4" t="s">
        <v>5</v>
      </c>
      <c r="AI37" s="1" t="s">
        <v>6</v>
      </c>
      <c r="AJ37" s="132" t="s">
        <v>49</v>
      </c>
      <c r="AK37" s="1"/>
      <c r="AL37" s="130"/>
      <c r="AM37" s="136"/>
      <c r="AN37" s="4"/>
      <c r="AO37" s="1"/>
      <c r="AP37" s="1"/>
      <c r="AQ37" s="132"/>
      <c r="AR37" s="7"/>
      <c r="AS37" s="7"/>
      <c r="AT37" s="7"/>
      <c r="AU37" s="7"/>
      <c r="AV37" s="7"/>
      <c r="AW37" s="7"/>
      <c r="AX37" s="7"/>
      <c r="AY37" s="7"/>
      <c r="AZ37" s="7"/>
      <c r="BA37" s="8" t="str">
        <f>E45</f>
        <v>Portugal</v>
      </c>
      <c r="BB37" s="8">
        <f>SUM(F45,G41,G43)</f>
        <v>0</v>
      </c>
      <c r="BC37" s="8">
        <f>SUM(F41,F43,G45)</f>
        <v>0</v>
      </c>
      <c r="BD37" s="8">
        <f t="shared" si="14"/>
        <v>0</v>
      </c>
      <c r="BE37" s="8">
        <f>COUNTIF(I40:I45,E45)*3+COUNTIF(I41,"Égalité")+COUNTIF(I43,"Égalité")+COUNTIF(I45,"Égalité")</f>
        <v>0</v>
      </c>
      <c r="BF37" s="8">
        <f t="shared" si="15"/>
        <v>0</v>
      </c>
      <c r="BG37" s="8" t="str">
        <f>E45</f>
        <v>Portugal</v>
      </c>
      <c r="BH37" s="1"/>
      <c r="BI37" s="130"/>
    </row>
    <row r="38" spans="1:61" ht="19" customHeight="1" thickBot="1" x14ac:dyDescent="0.25">
      <c r="A38" s="1"/>
      <c r="B38" s="218"/>
      <c r="C38" s="157" t="s">
        <v>141</v>
      </c>
      <c r="D38" s="157" t="s">
        <v>98</v>
      </c>
      <c r="E38" s="284" t="str">
        <f>E37</f>
        <v>Slovaquie</v>
      </c>
      <c r="F38" s="314"/>
      <c r="G38" s="315"/>
      <c r="H38" s="306" t="str">
        <f>H36</f>
        <v>Ukraine</v>
      </c>
      <c r="I38" s="31" t="str">
        <f t="shared" si="1"/>
        <v>Non joué</v>
      </c>
      <c r="J38" s="142"/>
      <c r="K38" s="141"/>
      <c r="L38" s="102">
        <v>4</v>
      </c>
      <c r="M38" s="74" t="str">
        <f>VLOOKUP(LARGE(BF29:BF32,4),BF29:BG32,2,FALSE)</f>
        <v>Belgique</v>
      </c>
      <c r="N38" s="75">
        <f>VLOOKUP(M38,BA29:BE32,5,FALSE)</f>
        <v>0</v>
      </c>
      <c r="O38" s="60">
        <f>VLOOKUP(M38,BA29:BB32,2,FALSE)</f>
        <v>0</v>
      </c>
      <c r="P38" s="60">
        <f>VLOOKUP(M38,BA29:BC32,3,FALSE)</f>
        <v>0</v>
      </c>
      <c r="Q38" s="61">
        <f>VLOOKUP(M38,BA29:BD32,4,FALSE)</f>
        <v>0</v>
      </c>
      <c r="R38" s="132"/>
      <c r="S38" s="148"/>
      <c r="T38" s="205"/>
      <c r="U38" s="204"/>
      <c r="V38" s="206"/>
      <c r="W38" s="201"/>
      <c r="X38" s="144"/>
      <c r="Y38" s="1"/>
      <c r="Z38" s="5"/>
      <c r="AA38" s="138"/>
      <c r="AB38" s="1"/>
      <c r="AC38" s="1"/>
      <c r="AD38" s="132"/>
      <c r="AE38" s="1"/>
      <c r="AF38" s="203" t="str">
        <f>IF(AC32&lt;&gt;AC34,IF(AC32&gt;AC34,Z32,Z34),"")</f>
        <v/>
      </c>
      <c r="AG38" s="204"/>
      <c r="AH38" s="199"/>
      <c r="AI38" s="201">
        <f>SUM(AG38:AH39)</f>
        <v>0</v>
      </c>
      <c r="AJ38" s="144"/>
      <c r="AK38" s="1"/>
      <c r="AL38" s="239"/>
      <c r="AM38" s="241"/>
      <c r="AN38" s="225"/>
      <c r="AO38" s="227"/>
      <c r="AP38" s="197"/>
      <c r="AQ38" s="172"/>
      <c r="AR38" s="7"/>
      <c r="AS38" s="7"/>
      <c r="AT38" s="7"/>
      <c r="AU38" s="7"/>
      <c r="AV38" s="7"/>
      <c r="AW38" s="7"/>
      <c r="AX38" s="7"/>
      <c r="AY38" s="7"/>
      <c r="AZ38" s="7"/>
      <c r="BA38" s="8" t="str">
        <f>H42</f>
        <v>Rep.Tchèque</v>
      </c>
      <c r="BB38" s="8">
        <f>SUM(G42,G44,G45)</f>
        <v>0</v>
      </c>
      <c r="BC38" s="8">
        <f>SUM(F42,F44,F45)</f>
        <v>0</v>
      </c>
      <c r="BD38" s="8">
        <f t="shared" si="14"/>
        <v>0</v>
      </c>
      <c r="BE38" s="9">
        <f>COUNTIF(I40:I45,H42)*3+COUNTIF(I42,"Égalité")+COUNTIF(I44:I45,"Égalité")</f>
        <v>0</v>
      </c>
      <c r="BF38" s="8">
        <f t="shared" si="15"/>
        <v>0</v>
      </c>
      <c r="BG38" s="8" t="str">
        <f>H42</f>
        <v>Rep.Tchèque</v>
      </c>
      <c r="BH38" s="1"/>
      <c r="BI38" s="130"/>
    </row>
    <row r="39" spans="1:61" ht="20" customHeight="1" thickTop="1" thickBot="1" x14ac:dyDescent="0.25">
      <c r="A39" s="1"/>
      <c r="B39" s="219"/>
      <c r="C39" s="158" t="s">
        <v>142</v>
      </c>
      <c r="D39" s="158" t="s">
        <v>96</v>
      </c>
      <c r="E39" s="285" t="s">
        <v>89</v>
      </c>
      <c r="F39" s="316"/>
      <c r="G39" s="317"/>
      <c r="H39" s="308" t="str">
        <f>H36</f>
        <v>Ukraine</v>
      </c>
      <c r="I39" s="40" t="str">
        <f t="shared" si="1"/>
        <v>Non joué</v>
      </c>
      <c r="J39" s="143"/>
      <c r="K39" s="134"/>
      <c r="L39" s="76"/>
      <c r="M39" s="76"/>
      <c r="N39" s="76"/>
      <c r="O39" s="76"/>
      <c r="P39" s="76"/>
      <c r="Q39" s="76"/>
      <c r="R39" s="132"/>
      <c r="S39" s="148"/>
      <c r="T39" s="3"/>
      <c r="U39" s="138"/>
      <c r="V39" s="23"/>
      <c r="W39" s="1"/>
      <c r="X39" s="132"/>
      <c r="Y39" s="1"/>
      <c r="Z39" s="5"/>
      <c r="AA39" s="138"/>
      <c r="AB39" s="1"/>
      <c r="AC39" s="1"/>
      <c r="AD39" s="132"/>
      <c r="AE39" s="4"/>
      <c r="AF39" s="203"/>
      <c r="AG39" s="204"/>
      <c r="AH39" s="199"/>
      <c r="AI39" s="201"/>
      <c r="AJ39" s="144"/>
      <c r="AK39" s="1"/>
      <c r="AL39" s="240"/>
      <c r="AM39" s="241"/>
      <c r="AN39" s="226"/>
      <c r="AO39" s="228"/>
      <c r="AP39" s="224"/>
      <c r="AQ39" s="172"/>
      <c r="AR39" s="7"/>
      <c r="AS39" s="7"/>
      <c r="AT39" s="7"/>
      <c r="AU39" s="7"/>
      <c r="AV39" s="7"/>
      <c r="AW39" s="7"/>
      <c r="AX39" s="7"/>
      <c r="AY39" s="7"/>
      <c r="AZ39" s="7"/>
      <c r="BA39" s="8"/>
      <c r="BB39" s="8"/>
      <c r="BC39" s="8"/>
      <c r="BD39" s="8"/>
      <c r="BE39" s="8"/>
      <c r="BF39" s="8"/>
      <c r="BG39" s="8"/>
      <c r="BH39" s="1"/>
      <c r="BI39" s="130"/>
    </row>
    <row r="40" spans="1:61" ht="20" customHeight="1" thickTop="1" thickBot="1" x14ac:dyDescent="0.25">
      <c r="A40" s="1"/>
      <c r="B40" s="220" t="s">
        <v>24</v>
      </c>
      <c r="C40" s="156" t="s">
        <v>143</v>
      </c>
      <c r="D40" s="156" t="s">
        <v>99</v>
      </c>
      <c r="E40" s="286" t="s">
        <v>90</v>
      </c>
      <c r="F40" s="314"/>
      <c r="G40" s="315"/>
      <c r="H40" s="309" t="str">
        <f>E43</f>
        <v>Georgie</v>
      </c>
      <c r="I40" s="30" t="str">
        <f t="shared" si="1"/>
        <v>Non joué</v>
      </c>
      <c r="J40" s="142"/>
      <c r="K40" s="141"/>
      <c r="L40" s="62" t="s">
        <v>22</v>
      </c>
      <c r="M40" s="63" t="s">
        <v>8</v>
      </c>
      <c r="N40" s="63" t="s">
        <v>12</v>
      </c>
      <c r="O40" s="64" t="s">
        <v>9</v>
      </c>
      <c r="P40" s="64" t="s">
        <v>10</v>
      </c>
      <c r="Q40" s="110" t="s">
        <v>11</v>
      </c>
      <c r="R40" s="132" t="s">
        <v>49</v>
      </c>
      <c r="S40" s="148"/>
      <c r="T40" s="163" t="s">
        <v>106</v>
      </c>
      <c r="U40" s="132" t="s">
        <v>4</v>
      </c>
      <c r="V40" s="4" t="s">
        <v>5</v>
      </c>
      <c r="W40" s="1" t="s">
        <v>6</v>
      </c>
      <c r="X40" s="132" t="s">
        <v>49</v>
      </c>
      <c r="Y40" s="1"/>
      <c r="Z40" s="5"/>
      <c r="AA40" s="138"/>
      <c r="AB40" s="1"/>
      <c r="AC40" s="1"/>
      <c r="AD40" s="132"/>
      <c r="AE40" s="4"/>
      <c r="AF40" s="203" t="str">
        <f>IF(AC44&lt;&gt;AC46,IF(AC44&gt;AC46,Z44,Z46),"")</f>
        <v/>
      </c>
      <c r="AG40" s="204"/>
      <c r="AH40" s="199"/>
      <c r="AI40" s="201">
        <f>SUM(AG40:AH41)</f>
        <v>0</v>
      </c>
      <c r="AJ40" s="144"/>
      <c r="AK40" s="1"/>
      <c r="AL40" s="239"/>
      <c r="AM40" s="241"/>
      <c r="AN40" s="225"/>
      <c r="AO40" s="227"/>
      <c r="AP40" s="197"/>
      <c r="AQ40" s="172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8"/>
      <c r="BH40" s="1"/>
      <c r="BI40" s="130"/>
    </row>
    <row r="41" spans="1:61" ht="18" customHeight="1" x14ac:dyDescent="0.2">
      <c r="A41" s="1"/>
      <c r="B41" s="221"/>
      <c r="C41" s="157" t="s">
        <v>144</v>
      </c>
      <c r="D41" s="157" t="s">
        <v>98</v>
      </c>
      <c r="E41" s="287" t="str">
        <f>E40</f>
        <v>Turquie</v>
      </c>
      <c r="F41" s="314"/>
      <c r="G41" s="315"/>
      <c r="H41" s="310" t="str">
        <f>E45</f>
        <v>Portugal</v>
      </c>
      <c r="I41" s="31" t="str">
        <f t="shared" si="1"/>
        <v>Non joué</v>
      </c>
      <c r="J41" s="142"/>
      <c r="K41" s="141"/>
      <c r="L41" s="103">
        <v>1</v>
      </c>
      <c r="M41" s="104" t="str">
        <f>VLOOKUP(MAX(BF35:BF38),BF35:BG38,2,FALSE)</f>
        <v>Turquie</v>
      </c>
      <c r="N41" s="105">
        <f>VLOOKUP(M41,BA35:BE38,5,FALSE)</f>
        <v>0</v>
      </c>
      <c r="O41" s="105">
        <f>VLOOKUP(M41,BA35:BB38,2,FALSE)</f>
        <v>0</v>
      </c>
      <c r="P41" s="105">
        <f>VLOOKUP(M41,BA35:BC38,3,FALSE)</f>
        <v>0</v>
      </c>
      <c r="Q41" s="121">
        <f>VLOOKUP(M41,BA35:BD38,4,FALSE)</f>
        <v>0</v>
      </c>
      <c r="R41" s="144"/>
      <c r="S41" s="148" t="s">
        <v>57</v>
      </c>
      <c r="T41" s="205" t="str">
        <f>M23</f>
        <v>Slovénie</v>
      </c>
      <c r="U41" s="204"/>
      <c r="V41" s="206"/>
      <c r="W41" s="201">
        <f>SUM(U41:V42)</f>
        <v>0</v>
      </c>
      <c r="X41" s="144"/>
      <c r="Y41" s="1"/>
      <c r="Z41" s="5"/>
      <c r="AA41" s="138"/>
      <c r="AB41" s="1"/>
      <c r="AC41" s="1"/>
      <c r="AD41" s="132"/>
      <c r="AE41" s="1"/>
      <c r="AF41" s="203"/>
      <c r="AG41" s="204"/>
      <c r="AH41" s="199"/>
      <c r="AI41" s="201"/>
      <c r="AJ41" s="144"/>
      <c r="AK41" s="1"/>
      <c r="AL41" s="240"/>
      <c r="AM41" s="241"/>
      <c r="AN41" s="226"/>
      <c r="AO41" s="228"/>
      <c r="AP41" s="224"/>
      <c r="AQ41" s="172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8"/>
      <c r="BH41" s="1"/>
      <c r="BI41" s="130"/>
    </row>
    <row r="42" spans="1:61" ht="19" customHeight="1" thickBot="1" x14ac:dyDescent="0.25">
      <c r="A42" s="1"/>
      <c r="B42" s="221"/>
      <c r="C42" s="157" t="s">
        <v>145</v>
      </c>
      <c r="D42" s="157" t="s">
        <v>98</v>
      </c>
      <c r="E42" s="287" t="str">
        <f>E40</f>
        <v>Turquie</v>
      </c>
      <c r="F42" s="314"/>
      <c r="G42" s="315"/>
      <c r="H42" s="311" t="s">
        <v>92</v>
      </c>
      <c r="I42" s="31" t="str">
        <f t="shared" si="1"/>
        <v>Non joué</v>
      </c>
      <c r="J42" s="142"/>
      <c r="K42" s="141"/>
      <c r="L42" s="106">
        <v>2</v>
      </c>
      <c r="M42" s="107" t="str">
        <f>VLOOKUP(LARGE(BF35:BF38,2),BF35:BG38,2,FALSE)</f>
        <v>Turquie</v>
      </c>
      <c r="N42" s="108">
        <f>VLOOKUP(M42,BA35:BE38,5,FALSE)</f>
        <v>0</v>
      </c>
      <c r="O42" s="108">
        <f>VLOOKUP(M42,BA35:BB38,2,FALSE)</f>
        <v>0</v>
      </c>
      <c r="P42" s="108">
        <f>VLOOKUP(M42,BA35:BC38,3,FALSE)</f>
        <v>0</v>
      </c>
      <c r="Q42" s="122">
        <f>VLOOKUP(M42,BA35:BD38,4,FALSE)</f>
        <v>0</v>
      </c>
      <c r="R42" s="144"/>
      <c r="S42" s="148"/>
      <c r="T42" s="223"/>
      <c r="U42" s="204"/>
      <c r="V42" s="206"/>
      <c r="W42" s="201"/>
      <c r="X42" s="144"/>
      <c r="Y42" s="1"/>
      <c r="Z42" s="5"/>
      <c r="AA42" s="138"/>
      <c r="AB42" s="1"/>
      <c r="AC42" s="1"/>
      <c r="AD42" s="132"/>
      <c r="AE42" s="1"/>
      <c r="AF42" s="3"/>
      <c r="AG42" s="136"/>
      <c r="AH42" s="1"/>
      <c r="AI42" s="1"/>
      <c r="AJ42" s="132"/>
      <c r="AK42" s="1"/>
      <c r="AL42" s="3"/>
      <c r="AM42" s="136"/>
      <c r="AN42" s="1"/>
      <c r="AO42" s="1"/>
      <c r="AP42" s="1"/>
      <c r="AQ42" s="132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8"/>
      <c r="BH42" s="1"/>
      <c r="BI42" s="130"/>
    </row>
    <row r="43" spans="1:61" ht="18" customHeight="1" x14ac:dyDescent="0.2">
      <c r="A43" s="1"/>
      <c r="B43" s="221"/>
      <c r="C43" s="157" t="s">
        <v>145</v>
      </c>
      <c r="D43" s="157" t="s">
        <v>98</v>
      </c>
      <c r="E43" s="288" t="s">
        <v>116</v>
      </c>
      <c r="F43" s="314"/>
      <c r="G43" s="315"/>
      <c r="H43" s="310" t="str">
        <f>E45</f>
        <v>Portugal</v>
      </c>
      <c r="I43" s="31" t="str">
        <f t="shared" si="1"/>
        <v>Non joué</v>
      </c>
      <c r="J43" s="142"/>
      <c r="K43" s="141"/>
      <c r="L43" s="71">
        <v>3</v>
      </c>
      <c r="M43" s="72" t="str">
        <f>VLOOKUP(LARGE(BF35:BF38,3),BF35:BG38,2,FALSE)</f>
        <v>Turquie</v>
      </c>
      <c r="N43" s="58">
        <f>VLOOKUP(M43,BA35:BE38,5,FALSE)</f>
        <v>0</v>
      </c>
      <c r="O43" s="58">
        <f>VLOOKUP(M43,BA35:BB38,2,FALSE)</f>
        <v>0</v>
      </c>
      <c r="P43" s="58">
        <f>VLOOKUP(M43,BA35:BC38,3,FALSE)</f>
        <v>0</v>
      </c>
      <c r="Q43" s="59">
        <f>VLOOKUP(M43,BA35:BD38,4,FALSE)</f>
        <v>0</v>
      </c>
      <c r="R43" s="132"/>
      <c r="S43" s="148" t="s">
        <v>69</v>
      </c>
      <c r="T43" s="205" t="str">
        <f>IFERROR(BD63,"")</f>
        <v/>
      </c>
      <c r="U43" s="204"/>
      <c r="V43" s="206"/>
      <c r="W43" s="201">
        <f>SUM(U43:V44)</f>
        <v>0</v>
      </c>
      <c r="X43" s="144"/>
      <c r="Y43" s="1"/>
      <c r="Z43" s="164" t="s">
        <v>110</v>
      </c>
      <c r="AA43" s="132" t="s">
        <v>4</v>
      </c>
      <c r="AB43" s="4" t="s">
        <v>5</v>
      </c>
      <c r="AC43" s="1" t="s">
        <v>6</v>
      </c>
      <c r="AD43" s="132" t="s">
        <v>49</v>
      </c>
      <c r="AE43" s="1"/>
      <c r="AF43" s="3"/>
      <c r="AG43" s="136"/>
      <c r="AH43" s="1"/>
      <c r="AI43" s="1"/>
      <c r="AJ43" s="132"/>
      <c r="AK43" s="1"/>
      <c r="AL43" s="3"/>
      <c r="AM43" s="136"/>
      <c r="AN43" s="1"/>
      <c r="AO43" s="1"/>
      <c r="AP43" s="1"/>
      <c r="AQ43" s="132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233" t="s">
        <v>29</v>
      </c>
      <c r="BC43" s="236" t="s">
        <v>30</v>
      </c>
      <c r="BD43" s="229" t="s">
        <v>31</v>
      </c>
      <c r="BE43" s="229" t="s">
        <v>65</v>
      </c>
      <c r="BF43" s="231" t="s">
        <v>66</v>
      </c>
      <c r="BG43" s="8"/>
      <c r="BH43" s="1"/>
      <c r="BI43" s="130"/>
    </row>
    <row r="44" spans="1:61" ht="19" customHeight="1" thickBot="1" x14ac:dyDescent="0.25">
      <c r="A44" s="1"/>
      <c r="B44" s="221"/>
      <c r="C44" s="157" t="s">
        <v>146</v>
      </c>
      <c r="D44" s="157" t="s">
        <v>99</v>
      </c>
      <c r="E44" s="287" t="str">
        <f>E43</f>
        <v>Georgie</v>
      </c>
      <c r="F44" s="314"/>
      <c r="G44" s="315"/>
      <c r="H44" s="310" t="str">
        <f>H42</f>
        <v>Rep.Tchèque</v>
      </c>
      <c r="I44" s="31" t="str">
        <f t="shared" si="1"/>
        <v>Non joué</v>
      </c>
      <c r="J44" s="142"/>
      <c r="K44" s="141"/>
      <c r="L44" s="73">
        <v>4</v>
      </c>
      <c r="M44" s="74" t="str">
        <f>VLOOKUP(LARGE(BF35:BF38,4),BF35:BG38,2,FALSE)</f>
        <v>Turquie</v>
      </c>
      <c r="N44" s="75">
        <f>VLOOKUP(M44,BA35:BE38,5,FALSE)</f>
        <v>0</v>
      </c>
      <c r="O44" s="60">
        <f>VLOOKUP(M44,BA35:BB38,2,FALSE)</f>
        <v>0</v>
      </c>
      <c r="P44" s="60">
        <f>VLOOKUP(M44,BA35:BC38,3,FALSE)</f>
        <v>0</v>
      </c>
      <c r="Q44" s="61">
        <f>VLOOKUP(M44,BA35:BD38,4,FALSE)</f>
        <v>0</v>
      </c>
      <c r="R44" s="132"/>
      <c r="S44" s="148"/>
      <c r="T44" s="205"/>
      <c r="U44" s="204"/>
      <c r="V44" s="206"/>
      <c r="W44" s="201"/>
      <c r="X44" s="144"/>
      <c r="Y44" s="1"/>
      <c r="Z44" s="203" t="str">
        <f>IF(W41&lt;&gt;W43,IF(W41&gt;W43,T41,T43),"")</f>
        <v/>
      </c>
      <c r="AA44" s="204"/>
      <c r="AB44" s="199"/>
      <c r="AC44" s="201">
        <f>SUM(AA44:AB45)</f>
        <v>0</v>
      </c>
      <c r="AD44" s="144"/>
      <c r="AE44" s="1"/>
      <c r="AF44" s="3"/>
      <c r="AG44" s="136"/>
      <c r="AH44" s="1"/>
      <c r="AI44" s="1"/>
      <c r="AJ44" s="132"/>
      <c r="AK44" s="1"/>
      <c r="AL44" s="3"/>
      <c r="AM44" s="136"/>
      <c r="AN44" s="1"/>
      <c r="AO44" s="1"/>
      <c r="AP44" s="1"/>
      <c r="AQ44" s="132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234"/>
      <c r="BC44" s="237"/>
      <c r="BD44" s="230"/>
      <c r="BE44" s="230"/>
      <c r="BF44" s="232"/>
      <c r="BG44" s="8"/>
      <c r="BH44" s="1" t="s">
        <v>32</v>
      </c>
      <c r="BI44" s="130"/>
    </row>
    <row r="45" spans="1:61" ht="20" customHeight="1" thickTop="1" thickBot="1" x14ac:dyDescent="0.25">
      <c r="A45" s="1"/>
      <c r="B45" s="222"/>
      <c r="C45" s="158" t="s">
        <v>147</v>
      </c>
      <c r="D45" s="158" t="s">
        <v>98</v>
      </c>
      <c r="E45" s="289" t="s">
        <v>91</v>
      </c>
      <c r="F45" s="316"/>
      <c r="G45" s="317"/>
      <c r="H45" s="312" t="str">
        <f>H42</f>
        <v>Rep.Tchèque</v>
      </c>
      <c r="I45" s="40" t="str">
        <f t="shared" si="1"/>
        <v>Non joué</v>
      </c>
      <c r="J45" s="143"/>
      <c r="K45" s="134"/>
      <c r="L45" s="2"/>
      <c r="M45" s="2"/>
      <c r="N45" s="2"/>
      <c r="O45" s="2"/>
      <c r="P45" s="2"/>
      <c r="Q45" s="2"/>
      <c r="R45" s="132"/>
      <c r="S45" s="148"/>
      <c r="T45" s="3"/>
      <c r="U45" s="138"/>
      <c r="V45" s="23"/>
      <c r="W45" s="4"/>
      <c r="X45" s="132"/>
      <c r="Y45" s="4"/>
      <c r="Z45" s="203"/>
      <c r="AA45" s="204"/>
      <c r="AB45" s="199"/>
      <c r="AC45" s="201"/>
      <c r="AD45" s="144"/>
      <c r="AE45" s="1"/>
      <c r="AF45" s="3"/>
      <c r="AG45" s="136"/>
      <c r="AH45" s="1"/>
      <c r="AI45" s="1"/>
      <c r="AJ45" s="132"/>
      <c r="AK45" s="1"/>
      <c r="AL45" s="3"/>
      <c r="AM45" s="136"/>
      <c r="AN45" s="1"/>
      <c r="AO45" s="1"/>
      <c r="AP45" s="1"/>
      <c r="AQ45" s="132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235"/>
      <c r="BC45" s="237"/>
      <c r="BD45" s="230"/>
      <c r="BE45" s="230"/>
      <c r="BF45" s="232"/>
      <c r="BG45" s="8"/>
      <c r="BH45" s="1" t="str">
        <f>IF(OR("A"=$AS$19,"A"=$AS$20,"A"=$AS$21,"A"=$AS$22),"A","")</f>
        <v>A</v>
      </c>
      <c r="BI45" s="130"/>
    </row>
    <row r="46" spans="1:61" ht="19" thickTop="1" x14ac:dyDescent="0.2">
      <c r="A46" s="1"/>
      <c r="B46" s="212"/>
      <c r="C46" s="2"/>
      <c r="D46" s="2"/>
      <c r="E46" s="2"/>
      <c r="F46" s="2"/>
      <c r="G46" s="2"/>
      <c r="H46" s="2"/>
      <c r="I46" s="45"/>
      <c r="J46" s="134"/>
      <c r="K46" s="134"/>
      <c r="L46" s="2"/>
      <c r="M46" s="2"/>
      <c r="N46" s="2"/>
      <c r="O46" s="2"/>
      <c r="P46" s="2"/>
      <c r="Q46" s="45"/>
      <c r="R46" s="132"/>
      <c r="S46" s="148"/>
      <c r="T46" s="163" t="s">
        <v>107</v>
      </c>
      <c r="U46" s="132" t="s">
        <v>4</v>
      </c>
      <c r="V46" s="4" t="s">
        <v>5</v>
      </c>
      <c r="W46" s="1" t="s">
        <v>6</v>
      </c>
      <c r="X46" s="132" t="s">
        <v>49</v>
      </c>
      <c r="Y46" s="4"/>
      <c r="Z46" s="203" t="str">
        <f>IF(W47&lt;&gt;W49,IF(W47&gt;W49,T47,T49),"")</f>
        <v/>
      </c>
      <c r="AA46" s="204"/>
      <c r="AB46" s="199"/>
      <c r="AC46" s="201">
        <f>SUM(AA46:AB47)</f>
        <v>0</v>
      </c>
      <c r="AD46" s="144"/>
      <c r="AE46" s="1"/>
      <c r="AF46" s="3"/>
      <c r="AG46" s="136"/>
      <c r="AH46" s="1"/>
      <c r="AI46" s="1"/>
      <c r="AJ46" s="132"/>
      <c r="AK46" s="1"/>
      <c r="AL46" s="3"/>
      <c r="AM46" s="136"/>
      <c r="AN46" s="1"/>
      <c r="AO46" s="1"/>
      <c r="AP46" s="1"/>
      <c r="AQ46" s="132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147" t="s">
        <v>33</v>
      </c>
      <c r="BC46" s="146" t="s">
        <v>16</v>
      </c>
      <c r="BD46" s="146" t="s">
        <v>21</v>
      </c>
      <c r="BE46" s="146" t="s">
        <v>17</v>
      </c>
      <c r="BF46" s="146" t="s">
        <v>18</v>
      </c>
      <c r="BG46" s="8"/>
      <c r="BH46" s="1" t="str">
        <f>IF(OR("B"=$AS$19,"B"=$AS$20,"B"=$AS$21,"B"=$AS$22),"B","")</f>
        <v/>
      </c>
      <c r="BI46" s="130"/>
    </row>
    <row r="47" spans="1:61" ht="18" x14ac:dyDescent="0.2">
      <c r="A47" s="1"/>
      <c r="B47" s="212"/>
      <c r="C47" s="2"/>
      <c r="D47" s="2"/>
      <c r="E47" s="46"/>
      <c r="F47" s="47"/>
      <c r="G47" s="47"/>
      <c r="H47" s="47"/>
      <c r="I47" s="48"/>
      <c r="J47" s="134"/>
      <c r="K47" s="134"/>
      <c r="L47" s="45"/>
      <c r="M47" s="2"/>
      <c r="N47" s="2"/>
      <c r="O47" s="2"/>
      <c r="P47" s="2"/>
      <c r="Q47" s="2"/>
      <c r="R47" s="132"/>
      <c r="S47" s="148" t="s">
        <v>59</v>
      </c>
      <c r="T47" s="205" t="str">
        <f>M12</f>
        <v>Allemagne</v>
      </c>
      <c r="U47" s="204"/>
      <c r="V47" s="206"/>
      <c r="W47" s="201">
        <f>SUM(U47:V48)</f>
        <v>0</v>
      </c>
      <c r="X47" s="144"/>
      <c r="Y47" s="1"/>
      <c r="Z47" s="203"/>
      <c r="AA47" s="204"/>
      <c r="AB47" s="199"/>
      <c r="AC47" s="201"/>
      <c r="AD47" s="144"/>
      <c r="AE47" s="1"/>
      <c r="AF47" s="3"/>
      <c r="AG47" s="136"/>
      <c r="AH47" s="1"/>
      <c r="AI47" s="1"/>
      <c r="AJ47" s="132"/>
      <c r="AK47" s="1"/>
      <c r="AL47" s="3"/>
      <c r="AM47" s="136"/>
      <c r="AN47" s="1"/>
      <c r="AO47" s="1"/>
      <c r="AP47" s="1"/>
      <c r="AQ47" s="132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49" t="s">
        <v>34</v>
      </c>
      <c r="BC47" s="146" t="s">
        <v>16</v>
      </c>
      <c r="BD47" s="146" t="s">
        <v>23</v>
      </c>
      <c r="BE47" s="146" t="s">
        <v>17</v>
      </c>
      <c r="BF47" s="146" t="s">
        <v>18</v>
      </c>
      <c r="BG47" s="8"/>
      <c r="BH47" s="1" t="str">
        <f>IF(OR("C"=$AS$19,"C"=$AS$20,"C"=$AS$21,"C"=$AS$22),"C","")</f>
        <v/>
      </c>
      <c r="BI47" s="130"/>
    </row>
    <row r="48" spans="1:61" ht="18" x14ac:dyDescent="0.2">
      <c r="A48" s="1"/>
      <c r="B48" s="212"/>
      <c r="C48" s="2"/>
      <c r="D48" s="2"/>
      <c r="E48" s="2"/>
      <c r="F48" s="2"/>
      <c r="G48" s="2"/>
      <c r="H48" s="2"/>
      <c r="I48" s="45"/>
      <c r="J48" s="134"/>
      <c r="K48" s="134"/>
      <c r="L48" s="45"/>
      <c r="M48" s="2"/>
      <c r="N48" s="2"/>
      <c r="O48" s="2"/>
      <c r="P48" s="2"/>
      <c r="Q48" s="2"/>
      <c r="R48" s="132"/>
      <c r="S48" s="148"/>
      <c r="T48" s="205"/>
      <c r="U48" s="204"/>
      <c r="V48" s="206"/>
      <c r="W48" s="201"/>
      <c r="X48" s="144"/>
      <c r="Y48" s="1"/>
      <c r="Z48" s="5"/>
      <c r="AA48" s="136"/>
      <c r="AB48" s="1"/>
      <c r="AC48" s="1"/>
      <c r="AD48" s="132"/>
      <c r="AE48" s="1"/>
      <c r="AF48" s="3"/>
      <c r="AG48" s="136"/>
      <c r="AH48" s="1"/>
      <c r="AI48" s="1"/>
      <c r="AJ48" s="132"/>
      <c r="AK48" s="1"/>
      <c r="AL48" s="3"/>
      <c r="AM48" s="136"/>
      <c r="AN48" s="1"/>
      <c r="AO48" s="1"/>
      <c r="AP48" s="1"/>
      <c r="AQ48" s="132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49" t="s">
        <v>35</v>
      </c>
      <c r="BC48" s="146" t="s">
        <v>16</v>
      </c>
      <c r="BD48" s="146" t="s">
        <v>24</v>
      </c>
      <c r="BE48" s="146" t="s">
        <v>17</v>
      </c>
      <c r="BF48" s="146" t="s">
        <v>18</v>
      </c>
      <c r="BG48" s="8"/>
      <c r="BH48" s="1" t="str">
        <f>IF(OR("D"=$AS$19,"D"=$AS$20,"D"=$AS$21,"D"=$AS$22),"D","")</f>
        <v/>
      </c>
      <c r="BI48" s="130"/>
    </row>
    <row r="49" spans="1:61" ht="18" x14ac:dyDescent="0.2">
      <c r="A49" s="1"/>
      <c r="B49" s="212"/>
      <c r="C49" s="2"/>
      <c r="D49" s="2"/>
      <c r="E49" s="2"/>
      <c r="F49" s="2"/>
      <c r="G49" s="2"/>
      <c r="H49" s="2"/>
      <c r="I49" s="45"/>
      <c r="J49" s="134"/>
      <c r="K49" s="134"/>
      <c r="L49" s="45"/>
      <c r="M49" s="2"/>
      <c r="N49" s="2"/>
      <c r="O49" s="2"/>
      <c r="P49" s="2"/>
      <c r="Q49" s="2"/>
      <c r="R49" s="132"/>
      <c r="S49" s="148" t="s">
        <v>58</v>
      </c>
      <c r="T49" s="205" t="str">
        <f>M18</f>
        <v>Espagne</v>
      </c>
      <c r="U49" s="204"/>
      <c r="V49" s="206"/>
      <c r="W49" s="201">
        <f>SUM(U49:V50)</f>
        <v>0</v>
      </c>
      <c r="X49" s="144"/>
      <c r="Y49" s="1"/>
      <c r="Z49" s="5"/>
      <c r="AA49" s="136"/>
      <c r="AB49" s="1"/>
      <c r="AC49" s="1"/>
      <c r="AD49" s="132"/>
      <c r="AE49" s="1"/>
      <c r="AF49" s="3"/>
      <c r="AG49" s="136"/>
      <c r="AH49" s="1"/>
      <c r="AI49" s="1"/>
      <c r="AJ49" s="132"/>
      <c r="AK49" s="1"/>
      <c r="AL49" s="215" t="s">
        <v>50</v>
      </c>
      <c r="AM49" s="213">
        <f>SUM(J10:J45)+SUM(R11:R42)+SUM(X5:X50)+SUM(AD8:AD47)+SUM(AJ14:AJ41)+SUM(AQ26:AQ29)+SUM(AQ38:AQ41)</f>
        <v>0</v>
      </c>
      <c r="AN49" s="214"/>
      <c r="AO49" s="214"/>
      <c r="AP49" s="1"/>
      <c r="AQ49" s="132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49" t="s">
        <v>36</v>
      </c>
      <c r="BC49" s="146" t="s">
        <v>21</v>
      </c>
      <c r="BD49" s="146" t="s">
        <v>23</v>
      </c>
      <c r="BE49" s="146" t="s">
        <v>16</v>
      </c>
      <c r="BF49" s="146" t="s">
        <v>17</v>
      </c>
      <c r="BG49" s="8"/>
      <c r="BH49" s="1" t="str">
        <f>IF(OR("E"=$AS$19,"E"=$AS$20,"E"=$AS$21,"E"=$AS$22),"E","")</f>
        <v/>
      </c>
      <c r="BI49" s="130"/>
    </row>
    <row r="50" spans="1:61" ht="18" x14ac:dyDescent="0.2">
      <c r="A50" s="1"/>
      <c r="B50" s="212"/>
      <c r="C50" s="2"/>
      <c r="D50" s="2"/>
      <c r="E50" s="2"/>
      <c r="F50" s="2"/>
      <c r="G50" s="2"/>
      <c r="H50" s="2"/>
      <c r="I50" s="45"/>
      <c r="J50" s="134"/>
      <c r="K50" s="134"/>
      <c r="L50" s="45"/>
      <c r="M50" s="2"/>
      <c r="N50" s="45"/>
      <c r="O50" s="2"/>
      <c r="P50" s="2"/>
      <c r="Q50" s="2"/>
      <c r="R50" s="132"/>
      <c r="S50" s="148"/>
      <c r="T50" s="205"/>
      <c r="U50" s="204"/>
      <c r="V50" s="206"/>
      <c r="W50" s="201"/>
      <c r="X50" s="144"/>
      <c r="Y50" s="1"/>
      <c r="Z50" s="5"/>
      <c r="AA50" s="140"/>
      <c r="AB50" s="50"/>
      <c r="AC50" s="50"/>
      <c r="AD50" s="135"/>
      <c r="AE50" s="51"/>
      <c r="AF50" s="3"/>
      <c r="AG50" s="136"/>
      <c r="AH50" s="51"/>
      <c r="AI50" s="51"/>
      <c r="AJ50" s="132"/>
      <c r="AK50" s="1"/>
      <c r="AL50" s="216"/>
      <c r="AM50" s="214"/>
      <c r="AN50" s="214"/>
      <c r="AO50" s="214"/>
      <c r="AP50" s="1"/>
      <c r="AQ50" s="132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49" t="s">
        <v>37</v>
      </c>
      <c r="BC50" s="146" t="s">
        <v>21</v>
      </c>
      <c r="BD50" s="146" t="s">
        <v>24</v>
      </c>
      <c r="BE50" s="146" t="s">
        <v>16</v>
      </c>
      <c r="BF50" s="146" t="s">
        <v>17</v>
      </c>
      <c r="BG50" s="8"/>
      <c r="BH50" s="1" t="str">
        <f>IF(OR("F"=$AS$19,"F"=$AS$20,"F"=$AS$21,"F"=$AS$22),"F","")</f>
        <v/>
      </c>
      <c r="BI50" s="130"/>
    </row>
    <row r="51" spans="1:61" ht="18" x14ac:dyDescent="0.2">
      <c r="A51" s="1"/>
      <c r="B51" s="212"/>
      <c r="C51" s="2"/>
      <c r="D51" s="2"/>
      <c r="E51" s="2"/>
      <c r="F51" s="2"/>
      <c r="G51" s="2"/>
      <c r="H51" s="2"/>
      <c r="I51" s="45"/>
      <c r="J51" s="134"/>
      <c r="K51" s="134"/>
      <c r="L51" s="2"/>
      <c r="M51" s="2"/>
      <c r="N51" s="2"/>
      <c r="O51" s="2"/>
      <c r="P51" s="2"/>
      <c r="Q51" s="2"/>
      <c r="R51" s="132"/>
      <c r="S51" s="148"/>
      <c r="T51" s="3"/>
      <c r="U51" s="132"/>
      <c r="V51" s="4"/>
      <c r="W51" s="4"/>
      <c r="X51" s="132"/>
      <c r="Y51" s="4"/>
      <c r="Z51" s="5"/>
      <c r="AA51" s="136"/>
      <c r="AB51" s="1"/>
      <c r="AC51" s="1"/>
      <c r="AD51" s="132"/>
      <c r="AE51" s="4"/>
      <c r="AF51" s="3"/>
      <c r="AG51" s="136"/>
      <c r="AH51" s="1"/>
      <c r="AI51" s="1"/>
      <c r="AJ51" s="132"/>
      <c r="AK51" s="4"/>
      <c r="AL51" s="3"/>
      <c r="AM51" s="136"/>
      <c r="AN51" s="1"/>
      <c r="AO51" s="1"/>
      <c r="AP51" s="1"/>
      <c r="AQ51" s="132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49" t="s">
        <v>38</v>
      </c>
      <c r="BC51" s="146" t="s">
        <v>23</v>
      </c>
      <c r="BD51" s="146" t="s">
        <v>24</v>
      </c>
      <c r="BE51" s="146" t="s">
        <v>17</v>
      </c>
      <c r="BF51" s="146" t="s">
        <v>16</v>
      </c>
      <c r="BG51" s="8"/>
      <c r="BH51" s="1"/>
      <c r="BI51" s="130"/>
    </row>
    <row r="52" spans="1:61" ht="18" x14ac:dyDescent="0.2">
      <c r="A52" s="7"/>
      <c r="B52" s="53"/>
      <c r="C52" s="53"/>
      <c r="D52" s="53"/>
      <c r="E52" s="53"/>
      <c r="F52" s="53"/>
      <c r="G52" s="53"/>
      <c r="H52" s="53"/>
      <c r="I52" s="53"/>
      <c r="L52" s="53"/>
      <c r="M52" s="53"/>
      <c r="N52" s="53"/>
      <c r="O52" s="53"/>
      <c r="P52" s="53"/>
      <c r="Q52" s="53"/>
      <c r="S52" s="149"/>
      <c r="T52" s="52"/>
      <c r="U52" s="133"/>
      <c r="V52" s="54"/>
      <c r="W52" s="7"/>
      <c r="Y52" s="7"/>
      <c r="Z52" s="55"/>
      <c r="AA52" s="137"/>
      <c r="AB52" s="7"/>
      <c r="AC52" s="7"/>
      <c r="AE52" s="7"/>
      <c r="AF52" s="52"/>
      <c r="AG52" s="137"/>
      <c r="AH52" s="7"/>
      <c r="AI52" s="7"/>
      <c r="AK52" s="7"/>
      <c r="AL52" s="52"/>
      <c r="AM52" s="137"/>
      <c r="AN52" s="7"/>
      <c r="AO52" s="7"/>
      <c r="AP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49" t="s">
        <v>39</v>
      </c>
      <c r="BC52" s="146" t="s">
        <v>23</v>
      </c>
      <c r="BD52" s="146" t="s">
        <v>21</v>
      </c>
      <c r="BE52" s="146" t="s">
        <v>18</v>
      </c>
      <c r="BF52" s="146" t="s">
        <v>16</v>
      </c>
      <c r="BG52" s="8"/>
      <c r="BH52" s="7" t="s">
        <v>40</v>
      </c>
    </row>
    <row r="53" spans="1:61" ht="18" x14ac:dyDescent="0.2">
      <c r="A53" s="7"/>
      <c r="B53" s="53"/>
      <c r="C53" s="53"/>
      <c r="D53" s="53"/>
      <c r="E53" s="53"/>
      <c r="F53" s="53"/>
      <c r="G53" s="53"/>
      <c r="H53" s="53"/>
      <c r="I53" s="53"/>
      <c r="L53" s="53"/>
      <c r="M53" s="53"/>
      <c r="N53" s="53"/>
      <c r="O53" s="53"/>
      <c r="P53" s="53"/>
      <c r="Q53" s="53"/>
      <c r="S53" s="149"/>
      <c r="T53" s="52"/>
      <c r="U53" s="133"/>
      <c r="V53" s="54"/>
      <c r="W53" s="7"/>
      <c r="Y53" s="7"/>
      <c r="Z53" s="55"/>
      <c r="AA53" s="137"/>
      <c r="AB53" s="7"/>
      <c r="AC53" s="7"/>
      <c r="AE53" s="7"/>
      <c r="AF53" s="52"/>
      <c r="AG53" s="137"/>
      <c r="AH53" s="7"/>
      <c r="AI53" s="7"/>
      <c r="AK53" s="7"/>
      <c r="AL53" s="52"/>
      <c r="AM53" s="137"/>
      <c r="AN53" s="7"/>
      <c r="AO53" s="7"/>
      <c r="AP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49" t="s">
        <v>41</v>
      </c>
      <c r="BC53" s="146" t="s">
        <v>24</v>
      </c>
      <c r="BD53" s="146" t="s">
        <v>21</v>
      </c>
      <c r="BE53" s="146" t="s">
        <v>18</v>
      </c>
      <c r="BF53" s="146" t="s">
        <v>16</v>
      </c>
      <c r="BG53" s="8"/>
      <c r="BH53" s="7" t="str">
        <f>CONCATENATE(BH45,BH46,BH47,BH48,BH49,BH50)</f>
        <v>A</v>
      </c>
    </row>
    <row r="54" spans="1:61" ht="18" x14ac:dyDescent="0.2">
      <c r="A54" s="7"/>
      <c r="B54" s="53"/>
      <c r="C54" s="53"/>
      <c r="D54" s="53"/>
      <c r="E54" s="53"/>
      <c r="F54" s="53"/>
      <c r="G54" s="53"/>
      <c r="H54" s="53"/>
      <c r="I54" s="53"/>
      <c r="L54" s="53"/>
      <c r="M54" s="53"/>
      <c r="N54" s="53"/>
      <c r="O54" s="53"/>
      <c r="P54" s="53"/>
      <c r="Q54" s="53"/>
      <c r="S54" s="149"/>
      <c r="T54" s="52"/>
      <c r="U54" s="133"/>
      <c r="V54" s="54"/>
      <c r="W54" s="7"/>
      <c r="Y54" s="7"/>
      <c r="Z54" s="55"/>
      <c r="AA54" s="137"/>
      <c r="AB54" s="7"/>
      <c r="AC54" s="7"/>
      <c r="AE54" s="7"/>
      <c r="AF54" s="52"/>
      <c r="AG54" s="137"/>
      <c r="AH54" s="7"/>
      <c r="AI54" s="7"/>
      <c r="AK54" s="7"/>
      <c r="AL54" s="52"/>
      <c r="AM54" s="137"/>
      <c r="AN54" s="7"/>
      <c r="AO54" s="7"/>
      <c r="AP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49" t="s">
        <v>42</v>
      </c>
      <c r="BC54" s="146" t="s">
        <v>23</v>
      </c>
      <c r="BD54" s="146" t="s">
        <v>24</v>
      </c>
      <c r="BE54" s="146" t="s">
        <v>18</v>
      </c>
      <c r="BF54" s="146" t="s">
        <v>16</v>
      </c>
      <c r="BG54" s="7"/>
      <c r="BH54" s="7"/>
    </row>
    <row r="55" spans="1:61" ht="18" x14ac:dyDescent="0.2">
      <c r="A55" s="7"/>
      <c r="B55" s="53"/>
      <c r="C55" s="53"/>
      <c r="D55" s="53"/>
      <c r="E55" s="53"/>
      <c r="F55" s="53"/>
      <c r="G55" s="53"/>
      <c r="H55" s="53"/>
      <c r="I55" s="53"/>
      <c r="L55" s="53"/>
      <c r="M55" s="53"/>
      <c r="N55" s="53"/>
      <c r="O55" s="53"/>
      <c r="P55" s="53"/>
      <c r="Q55" s="53"/>
      <c r="S55" s="149"/>
      <c r="T55" s="52"/>
      <c r="U55" s="133"/>
      <c r="V55" s="54"/>
      <c r="W55" s="7"/>
      <c r="Y55" s="7"/>
      <c r="Z55" s="55"/>
      <c r="AA55" s="137"/>
      <c r="AB55" s="7"/>
      <c r="AC55" s="7"/>
      <c r="AE55" s="7"/>
      <c r="AF55" s="52"/>
      <c r="AG55" s="137"/>
      <c r="AH55" s="7"/>
      <c r="AI55" s="7"/>
      <c r="AK55" s="7"/>
      <c r="AL55" s="52"/>
      <c r="AM55" s="137"/>
      <c r="AN55" s="7"/>
      <c r="AO55" s="7"/>
      <c r="AP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49" t="s">
        <v>43</v>
      </c>
      <c r="BC55" s="146" t="s">
        <v>23</v>
      </c>
      <c r="BD55" s="146" t="s">
        <v>24</v>
      </c>
      <c r="BE55" s="146" t="s">
        <v>21</v>
      </c>
      <c r="BF55" s="146" t="s">
        <v>16</v>
      </c>
      <c r="BG55" s="7"/>
      <c r="BH55" s="7"/>
    </row>
    <row r="56" spans="1:61" ht="18" x14ac:dyDescent="0.2">
      <c r="A56" s="7"/>
      <c r="B56" s="53"/>
      <c r="C56" s="53"/>
      <c r="D56" s="53"/>
      <c r="E56" s="53"/>
      <c r="F56" s="53"/>
      <c r="G56" s="53"/>
      <c r="H56" s="53"/>
      <c r="I56" s="53"/>
      <c r="L56" s="53"/>
      <c r="M56" s="53"/>
      <c r="N56" s="53"/>
      <c r="O56" s="53"/>
      <c r="P56" s="53"/>
      <c r="Q56" s="53"/>
      <c r="S56" s="149"/>
      <c r="T56" s="52"/>
      <c r="U56" s="133"/>
      <c r="V56" s="54"/>
      <c r="W56" s="7"/>
      <c r="Y56" s="7"/>
      <c r="Z56" s="55"/>
      <c r="AA56" s="137"/>
      <c r="AB56" s="7"/>
      <c r="AC56" s="7"/>
      <c r="AE56" s="7"/>
      <c r="AF56" s="52"/>
      <c r="AG56" s="137"/>
      <c r="AH56" s="7"/>
      <c r="AI56" s="7"/>
      <c r="AK56" s="7"/>
      <c r="AL56" s="52"/>
      <c r="AM56" s="137"/>
      <c r="AN56" s="7"/>
      <c r="AO56" s="7"/>
      <c r="AP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49" t="s">
        <v>44</v>
      </c>
      <c r="BC56" s="146" t="s">
        <v>23</v>
      </c>
      <c r="BD56" s="146" t="s">
        <v>21</v>
      </c>
      <c r="BE56" s="146" t="s">
        <v>17</v>
      </c>
      <c r="BF56" s="146" t="s">
        <v>18</v>
      </c>
      <c r="BG56" s="7"/>
      <c r="BH56" s="7"/>
    </row>
    <row r="57" spans="1:61" ht="18" x14ac:dyDescent="0.2">
      <c r="A57" s="7"/>
      <c r="B57" s="53"/>
      <c r="C57" s="53"/>
      <c r="D57" s="53"/>
      <c r="E57" s="53"/>
      <c r="F57" s="53"/>
      <c r="G57" s="53"/>
      <c r="H57" s="53"/>
      <c r="I57" s="53"/>
      <c r="L57" s="53"/>
      <c r="M57" s="53"/>
      <c r="N57" s="53"/>
      <c r="O57" s="53"/>
      <c r="P57" s="53"/>
      <c r="Q57" s="53"/>
      <c r="S57" s="149"/>
      <c r="T57" s="52"/>
      <c r="U57" s="133"/>
      <c r="V57" s="54"/>
      <c r="W57" s="7"/>
      <c r="Y57" s="7"/>
      <c r="Z57" s="55"/>
      <c r="AA57" s="137"/>
      <c r="AB57" s="7"/>
      <c r="AC57" s="7"/>
      <c r="AE57" s="7"/>
      <c r="AF57" s="52"/>
      <c r="AG57" s="137"/>
      <c r="AH57" s="7"/>
      <c r="AI57" s="7"/>
      <c r="AK57" s="7"/>
      <c r="AL57" s="52"/>
      <c r="AM57" s="137"/>
      <c r="AN57" s="7"/>
      <c r="AO57" s="7"/>
      <c r="AP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56" t="s">
        <v>45</v>
      </c>
      <c r="BC57" s="146" t="s">
        <v>24</v>
      </c>
      <c r="BD57" s="146" t="s">
        <v>21</v>
      </c>
      <c r="BE57" s="146" t="s">
        <v>18</v>
      </c>
      <c r="BF57" s="146" t="s">
        <v>17</v>
      </c>
      <c r="BG57" s="7"/>
      <c r="BH57" s="7"/>
    </row>
    <row r="58" spans="1:61" ht="18" x14ac:dyDescent="0.2">
      <c r="A58" s="7"/>
      <c r="B58" s="53"/>
      <c r="C58" s="53"/>
      <c r="D58" s="53"/>
      <c r="E58" s="53"/>
      <c r="F58" s="53"/>
      <c r="G58" s="53"/>
      <c r="H58" s="53"/>
      <c r="I58" s="53"/>
      <c r="L58" s="53"/>
      <c r="M58" s="53"/>
      <c r="N58" s="53"/>
      <c r="O58" s="53"/>
      <c r="P58" s="53"/>
      <c r="Q58" s="53"/>
      <c r="S58" s="149"/>
      <c r="T58" s="52"/>
      <c r="U58" s="133"/>
      <c r="V58" s="54"/>
      <c r="W58" s="7"/>
      <c r="Y58" s="7"/>
      <c r="Z58" s="55"/>
      <c r="AA58" s="137"/>
      <c r="AB58" s="7"/>
      <c r="AC58" s="7"/>
      <c r="AE58" s="7"/>
      <c r="AF58" s="52"/>
      <c r="AG58" s="137"/>
      <c r="AH58" s="7"/>
      <c r="AI58" s="7"/>
      <c r="AK58" s="7"/>
      <c r="AL58" s="52"/>
      <c r="AM58" s="137"/>
      <c r="AN58" s="7"/>
      <c r="AO58" s="7"/>
      <c r="AP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56" t="s">
        <v>46</v>
      </c>
      <c r="BC58" s="146" t="s">
        <v>24</v>
      </c>
      <c r="BD58" s="146" t="s">
        <v>23</v>
      </c>
      <c r="BE58" s="146" t="s">
        <v>18</v>
      </c>
      <c r="BF58" s="146" t="s">
        <v>17</v>
      </c>
      <c r="BG58" s="7"/>
      <c r="BH58" s="7"/>
    </row>
    <row r="59" spans="1:61" ht="18" x14ac:dyDescent="0.2">
      <c r="A59" s="7"/>
      <c r="B59" s="53"/>
      <c r="C59" s="53"/>
      <c r="D59" s="53"/>
      <c r="E59" s="53"/>
      <c r="F59" s="53"/>
      <c r="G59" s="53"/>
      <c r="H59" s="53"/>
      <c r="I59" s="53"/>
      <c r="L59" s="53"/>
      <c r="M59" s="53"/>
      <c r="N59" s="53"/>
      <c r="O59" s="53"/>
      <c r="P59" s="53"/>
      <c r="Q59" s="53"/>
      <c r="S59" s="149"/>
      <c r="T59" s="52"/>
      <c r="U59" s="133"/>
      <c r="V59" s="54"/>
      <c r="W59" s="7"/>
      <c r="Y59" s="7"/>
      <c r="Z59" s="55"/>
      <c r="AA59" s="137"/>
      <c r="AB59" s="7"/>
      <c r="AC59" s="7"/>
      <c r="AE59" s="7"/>
      <c r="AF59" s="52"/>
      <c r="AG59" s="137"/>
      <c r="AH59" s="7"/>
      <c r="AI59" s="7"/>
      <c r="AK59" s="7"/>
      <c r="AL59" s="52"/>
      <c r="AM59" s="137"/>
      <c r="AN59" s="7"/>
      <c r="AO59" s="7"/>
      <c r="AP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56" t="s">
        <v>47</v>
      </c>
      <c r="BC59" s="146" t="s">
        <v>24</v>
      </c>
      <c r="BD59" s="146" t="s">
        <v>23</v>
      </c>
      <c r="BE59" s="146" t="s">
        <v>21</v>
      </c>
      <c r="BF59" s="146" t="s">
        <v>17</v>
      </c>
      <c r="BG59" s="7"/>
      <c r="BH59" s="7"/>
    </row>
    <row r="60" spans="1:61" ht="19" thickBot="1" x14ac:dyDescent="0.25">
      <c r="A60" s="7"/>
      <c r="B60" s="53"/>
      <c r="C60" s="53"/>
      <c r="D60" s="53"/>
      <c r="E60" s="53"/>
      <c r="F60" s="53"/>
      <c r="G60" s="53"/>
      <c r="H60" s="53"/>
      <c r="I60" s="53"/>
      <c r="L60" s="53"/>
      <c r="M60" s="53"/>
      <c r="N60" s="53"/>
      <c r="O60" s="53"/>
      <c r="P60" s="53"/>
      <c r="Q60" s="53"/>
      <c r="S60" s="149"/>
      <c r="T60" s="52"/>
      <c r="U60" s="133"/>
      <c r="V60" s="54"/>
      <c r="W60" s="7"/>
      <c r="Y60" s="7"/>
      <c r="Z60" s="55"/>
      <c r="AA60" s="137"/>
      <c r="AB60" s="7"/>
      <c r="AC60" s="7"/>
      <c r="AE60" s="7"/>
      <c r="AF60" s="52"/>
      <c r="AG60" s="137"/>
      <c r="AH60" s="7"/>
      <c r="AI60" s="7"/>
      <c r="AK60" s="7"/>
      <c r="AL60" s="52"/>
      <c r="AM60" s="137"/>
      <c r="AN60" s="7"/>
      <c r="AO60" s="7"/>
      <c r="AP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57" t="s">
        <v>48</v>
      </c>
      <c r="BC60" s="146" t="s">
        <v>24</v>
      </c>
      <c r="BD60" s="146" t="s">
        <v>23</v>
      </c>
      <c r="BE60" s="146" t="s">
        <v>21</v>
      </c>
      <c r="BF60" s="146" t="s">
        <v>18</v>
      </c>
      <c r="BG60" s="7"/>
      <c r="BH60" s="7"/>
    </row>
    <row r="61" spans="1:61" ht="19" thickBot="1" x14ac:dyDescent="0.25">
      <c r="A61" s="7"/>
      <c r="B61" s="53"/>
      <c r="C61" s="53"/>
      <c r="D61" s="53"/>
      <c r="E61" s="53"/>
      <c r="F61" s="53"/>
      <c r="G61" s="53"/>
      <c r="H61" s="53"/>
      <c r="I61" s="53"/>
      <c r="L61" s="53"/>
      <c r="M61" s="53"/>
      <c r="N61" s="53"/>
      <c r="O61" s="53"/>
      <c r="P61" s="53"/>
      <c r="Q61" s="53"/>
      <c r="S61" s="149"/>
      <c r="T61" s="52"/>
      <c r="U61" s="133"/>
      <c r="V61" s="54"/>
      <c r="W61" s="7"/>
      <c r="Y61" s="7"/>
      <c r="Z61" s="55"/>
      <c r="AA61" s="137"/>
      <c r="AB61" s="7"/>
      <c r="AC61" s="7"/>
      <c r="AE61" s="7"/>
      <c r="AF61" s="52"/>
      <c r="AG61" s="137"/>
      <c r="AH61" s="7"/>
      <c r="AI61" s="7"/>
      <c r="AK61" s="7"/>
      <c r="AL61" s="52"/>
      <c r="AM61" s="137"/>
      <c r="AN61" s="7"/>
      <c r="AO61" s="7"/>
      <c r="AP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</row>
    <row r="62" spans="1:61" ht="18" x14ac:dyDescent="0.2">
      <c r="A62" s="7"/>
      <c r="B62" s="53"/>
      <c r="C62" s="53"/>
      <c r="D62" s="53"/>
      <c r="E62" s="53"/>
      <c r="F62" s="53"/>
      <c r="G62" s="53"/>
      <c r="H62" s="53"/>
      <c r="I62" s="53"/>
      <c r="L62" s="53"/>
      <c r="M62" s="53"/>
      <c r="N62" s="53"/>
      <c r="O62" s="53"/>
      <c r="P62" s="53"/>
      <c r="Q62" s="53"/>
      <c r="S62" s="149"/>
      <c r="T62" s="52"/>
      <c r="U62" s="133"/>
      <c r="V62" s="54"/>
      <c r="W62" s="7"/>
      <c r="Y62" s="7"/>
      <c r="Z62" s="55"/>
      <c r="AA62" s="137"/>
      <c r="AB62" s="7"/>
      <c r="AC62" s="7"/>
      <c r="AE62" s="7"/>
      <c r="AF62" s="52"/>
      <c r="AG62" s="137"/>
      <c r="AH62" s="7"/>
      <c r="AI62" s="7"/>
      <c r="AK62" s="7"/>
      <c r="AL62" s="52"/>
      <c r="AM62" s="137"/>
      <c r="AN62" s="7"/>
      <c r="AO62" s="7"/>
      <c r="AP62" s="7"/>
      <c r="AR62" s="7"/>
      <c r="AS62" s="7"/>
      <c r="AT62" s="7"/>
      <c r="AU62" s="7"/>
      <c r="AV62" s="7"/>
      <c r="AW62" s="7"/>
      <c r="AX62" s="7"/>
      <c r="AY62" s="7"/>
      <c r="AZ62" s="7"/>
      <c r="BA62" s="210" t="s">
        <v>40</v>
      </c>
      <c r="BB62" s="210" t="str">
        <f>BH53</f>
        <v>A</v>
      </c>
      <c r="BC62" s="14" t="e">
        <f>VLOOKUP(BB62,BB46:BF60,2,FALSE)</f>
        <v>#N/A</v>
      </c>
      <c r="BD62" s="15" t="e">
        <f>VLOOKUP(BB62,BB46:BF60,3,FALSE)</f>
        <v>#N/A</v>
      </c>
      <c r="BE62" s="15" t="e">
        <f>VLOOKUP(BB62,BB46:BF60,4,FALSE)</f>
        <v>#N/A</v>
      </c>
      <c r="BF62" s="16" t="e">
        <f>VLOOKUP(BB62,BB46:BF60,5,FALSE)</f>
        <v>#N/A</v>
      </c>
      <c r="BG62" s="7"/>
      <c r="BH62" s="7"/>
    </row>
    <row r="63" spans="1:61" ht="19" thickBot="1" x14ac:dyDescent="0.25">
      <c r="A63" s="7"/>
      <c r="B63" s="53"/>
      <c r="C63" s="53"/>
      <c r="D63" s="53"/>
      <c r="E63" s="53"/>
      <c r="F63" s="53"/>
      <c r="G63" s="53"/>
      <c r="H63" s="53"/>
      <c r="I63" s="53"/>
      <c r="L63" s="53"/>
      <c r="M63" s="53"/>
      <c r="N63" s="53"/>
      <c r="O63" s="53"/>
      <c r="P63" s="53"/>
      <c r="Q63" s="53"/>
      <c r="S63" s="149"/>
      <c r="T63" s="52"/>
      <c r="U63" s="133"/>
      <c r="V63" s="54"/>
      <c r="W63" s="7"/>
      <c r="Y63" s="7"/>
      <c r="Z63" s="55"/>
      <c r="AA63" s="137"/>
      <c r="AB63" s="7"/>
      <c r="AC63" s="7"/>
      <c r="AE63" s="7"/>
      <c r="AF63" s="52"/>
      <c r="AG63" s="137"/>
      <c r="AH63" s="7"/>
      <c r="AI63" s="7"/>
      <c r="AK63" s="7"/>
      <c r="AL63" s="52"/>
      <c r="AM63" s="137"/>
      <c r="AN63" s="7"/>
      <c r="AO63" s="7"/>
      <c r="AP63" s="7"/>
      <c r="AR63" s="7"/>
      <c r="AS63" s="7"/>
      <c r="AT63" s="7"/>
      <c r="AU63" s="7"/>
      <c r="AV63" s="7"/>
      <c r="AW63" s="7"/>
      <c r="AX63" s="7"/>
      <c r="AY63" s="7"/>
      <c r="AZ63" s="7"/>
      <c r="BA63" s="211"/>
      <c r="BB63" s="211"/>
      <c r="BC63" s="25" t="e">
        <f>VLOOKUP(BC62,$AR$6:$AS$11,2,FALSE)</f>
        <v>#N/A</v>
      </c>
      <c r="BD63" s="26" t="e">
        <f t="shared" ref="BD63:BE63" si="16">VLOOKUP(BD62,$AR$6:$AS$11,2,FALSE)</f>
        <v>#N/A</v>
      </c>
      <c r="BE63" s="26" t="e">
        <f t="shared" si="16"/>
        <v>#N/A</v>
      </c>
      <c r="BF63" s="28" t="e">
        <f>VLOOKUP(BF62,$AR$6:$AS$11,2,FALSE)</f>
        <v>#N/A</v>
      </c>
      <c r="BG63" s="7"/>
      <c r="BH63" s="7"/>
    </row>
    <row r="64" spans="1:61" ht="18" x14ac:dyDescent="0.2">
      <c r="A64" s="7"/>
      <c r="B64" s="53"/>
      <c r="C64" s="53"/>
      <c r="D64" s="53"/>
      <c r="E64" s="53"/>
      <c r="F64" s="53"/>
      <c r="G64" s="53"/>
      <c r="H64" s="53"/>
      <c r="I64" s="53"/>
      <c r="L64" s="53"/>
      <c r="M64" s="53"/>
      <c r="N64" s="53"/>
      <c r="O64" s="53"/>
      <c r="P64" s="53"/>
      <c r="Q64" s="53"/>
      <c r="S64" s="149"/>
      <c r="T64" s="52"/>
      <c r="U64" s="133"/>
      <c r="V64" s="54"/>
      <c r="W64" s="7"/>
      <c r="Y64" s="7"/>
      <c r="Z64" s="55"/>
      <c r="AA64" s="137"/>
      <c r="AB64" s="7"/>
      <c r="AC64" s="7"/>
      <c r="AE64" s="7"/>
      <c r="AF64" s="52"/>
      <c r="AG64" s="137"/>
      <c r="AH64" s="7"/>
      <c r="AI64" s="7"/>
      <c r="AK64" s="7"/>
      <c r="AL64" s="52"/>
      <c r="AM64" s="137"/>
      <c r="AN64" s="7"/>
      <c r="AO64" s="7"/>
      <c r="AP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</row>
    <row r="65" spans="1:65" ht="18" x14ac:dyDescent="0.2">
      <c r="A65" s="7"/>
      <c r="B65" s="53"/>
      <c r="C65" s="53"/>
      <c r="D65" s="53"/>
      <c r="E65" s="53"/>
      <c r="F65" s="53"/>
      <c r="G65" s="53"/>
      <c r="H65" s="53"/>
      <c r="I65" s="53"/>
      <c r="L65" s="53"/>
      <c r="M65" s="53"/>
      <c r="N65" s="53"/>
      <c r="O65" s="53"/>
      <c r="P65" s="53"/>
      <c r="Q65" s="53"/>
      <c r="S65" s="149"/>
      <c r="T65" s="52"/>
      <c r="U65" s="133"/>
      <c r="V65" s="54"/>
      <c r="W65" s="7"/>
      <c r="Y65" s="7"/>
      <c r="Z65" s="55"/>
      <c r="AA65" s="137"/>
      <c r="AB65" s="7"/>
      <c r="AC65" s="7"/>
      <c r="AE65" s="7"/>
      <c r="AF65" s="52"/>
      <c r="AG65" s="137"/>
      <c r="AH65" s="7"/>
      <c r="AI65" s="7"/>
      <c r="AK65" s="7"/>
      <c r="AL65" s="52"/>
      <c r="AM65" s="137"/>
      <c r="AN65" s="7"/>
      <c r="AO65" s="7"/>
      <c r="AP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</row>
    <row r="66" spans="1:65" ht="18" x14ac:dyDescent="0.2">
      <c r="A66" s="7"/>
      <c r="B66" s="53"/>
      <c r="C66" s="53"/>
      <c r="D66" s="53"/>
      <c r="E66" s="53"/>
      <c r="F66" s="53"/>
      <c r="G66" s="53"/>
      <c r="H66" s="53"/>
      <c r="I66" s="53"/>
      <c r="L66" s="53"/>
      <c r="M66" s="53"/>
      <c r="N66" s="53"/>
      <c r="O66" s="53"/>
      <c r="P66" s="53"/>
      <c r="Q66" s="53"/>
      <c r="S66" s="149"/>
      <c r="T66" s="52"/>
      <c r="U66" s="133"/>
      <c r="V66" s="54"/>
      <c r="W66" s="7"/>
      <c r="Y66" s="7"/>
      <c r="Z66" s="55"/>
      <c r="AA66" s="137"/>
      <c r="AB66" s="7"/>
      <c r="AC66" s="7"/>
      <c r="AE66" s="7"/>
      <c r="AF66" s="52"/>
      <c r="AG66" s="137"/>
      <c r="AH66" s="7"/>
      <c r="AI66" s="7"/>
      <c r="AK66" s="7"/>
      <c r="AL66" s="52"/>
      <c r="AM66" s="137"/>
      <c r="AN66" s="7"/>
      <c r="AO66" s="7"/>
      <c r="AP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</row>
    <row r="67" spans="1:65" ht="18" x14ac:dyDescent="0.2">
      <c r="A67" s="7"/>
      <c r="B67" s="53"/>
      <c r="C67" s="53"/>
      <c r="D67" s="53"/>
      <c r="E67" s="53"/>
      <c r="F67" s="53"/>
      <c r="G67" s="53"/>
      <c r="H67" s="53"/>
      <c r="I67" s="53"/>
      <c r="L67" s="53"/>
      <c r="M67" s="53"/>
      <c r="N67" s="53"/>
      <c r="O67" s="53"/>
      <c r="P67" s="53"/>
      <c r="Q67" s="53"/>
      <c r="S67" s="149"/>
      <c r="T67" s="52"/>
      <c r="U67" s="133"/>
      <c r="V67" s="54"/>
      <c r="W67" s="7"/>
      <c r="Y67" s="7"/>
      <c r="Z67" s="55"/>
      <c r="AA67" s="137"/>
      <c r="AB67" s="7"/>
      <c r="AC67" s="7"/>
      <c r="AE67" s="7"/>
      <c r="AF67" s="52"/>
      <c r="AG67" s="137"/>
      <c r="AH67" s="7"/>
      <c r="AI67" s="7"/>
      <c r="AK67" s="7"/>
      <c r="AL67" s="52"/>
      <c r="AM67" s="137"/>
      <c r="AN67" s="7"/>
      <c r="AO67" s="7"/>
      <c r="AP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</row>
    <row r="68" spans="1:65" ht="18" x14ac:dyDescent="0.2">
      <c r="A68" s="7"/>
      <c r="B68" s="53"/>
      <c r="C68" s="53"/>
      <c r="D68" s="53"/>
      <c r="E68" s="53"/>
      <c r="F68" s="53"/>
      <c r="G68" s="53"/>
      <c r="H68" s="53"/>
      <c r="I68" s="53"/>
      <c r="L68" s="53"/>
      <c r="M68" s="53"/>
      <c r="N68" s="53"/>
      <c r="O68" s="53"/>
      <c r="P68" s="53"/>
      <c r="Q68" s="53"/>
      <c r="S68" s="149"/>
      <c r="T68" s="52"/>
      <c r="U68" s="133"/>
      <c r="V68" s="54"/>
      <c r="W68" s="7"/>
      <c r="Y68" s="7"/>
      <c r="Z68" s="55"/>
      <c r="AA68" s="137"/>
      <c r="AB68" s="7"/>
      <c r="AC68" s="7"/>
      <c r="AE68" s="7"/>
      <c r="AF68" s="52"/>
      <c r="AG68" s="137"/>
      <c r="AH68" s="7"/>
      <c r="AI68" s="7"/>
      <c r="AK68" s="7"/>
      <c r="AL68" s="52"/>
      <c r="AM68" s="137"/>
      <c r="AN68" s="7"/>
      <c r="AO68" s="7"/>
      <c r="AP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 t="s">
        <v>63</v>
      </c>
      <c r="BD68" s="7"/>
      <c r="BE68" s="7"/>
      <c r="BF68" s="7"/>
      <c r="BG68" s="7"/>
      <c r="BH68" s="7"/>
    </row>
    <row r="69" spans="1:65" ht="18" x14ac:dyDescent="0.2">
      <c r="A69" s="7"/>
      <c r="B69" s="53"/>
      <c r="C69" s="53"/>
      <c r="D69" s="53"/>
      <c r="E69" s="53"/>
      <c r="F69" s="53"/>
      <c r="G69" s="53"/>
      <c r="H69" s="53"/>
      <c r="I69" s="53"/>
      <c r="L69" s="53"/>
      <c r="M69" s="53"/>
      <c r="N69" s="53"/>
      <c r="O69" s="53"/>
      <c r="P69" s="53"/>
      <c r="Q69" s="53"/>
      <c r="S69" s="149"/>
      <c r="T69" s="52"/>
      <c r="U69" s="133"/>
      <c r="V69" s="54"/>
      <c r="W69" s="7"/>
      <c r="Y69" s="7"/>
      <c r="Z69" s="55"/>
      <c r="AA69" s="137"/>
      <c r="AB69" s="7"/>
      <c r="AC69" s="7"/>
      <c r="AE69" s="7"/>
      <c r="AF69" s="52"/>
      <c r="AG69" s="137"/>
      <c r="AH69" s="7"/>
      <c r="AI69" s="7"/>
      <c r="AK69" s="7"/>
      <c r="AL69" s="52"/>
      <c r="AM69" s="137"/>
      <c r="AN69" s="7"/>
      <c r="AO69" s="7"/>
      <c r="AP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 t="s">
        <v>64</v>
      </c>
      <c r="BD69" s="7"/>
      <c r="BE69" s="7"/>
      <c r="BF69" s="7"/>
      <c r="BG69" s="7"/>
      <c r="BH69" s="7"/>
    </row>
    <row r="70" spans="1:65" ht="18" x14ac:dyDescent="0.2">
      <c r="A70" s="7"/>
      <c r="B70" s="53"/>
      <c r="C70" s="53"/>
      <c r="D70" s="53"/>
      <c r="E70" s="53"/>
      <c r="F70" s="53"/>
      <c r="G70" s="53"/>
      <c r="H70" s="53"/>
      <c r="I70" s="53"/>
      <c r="L70" s="53"/>
      <c r="M70" s="53"/>
      <c r="N70" s="53"/>
      <c r="O70" s="53"/>
      <c r="P70" s="53"/>
      <c r="Q70" s="53"/>
      <c r="S70" s="149"/>
      <c r="T70" s="52"/>
      <c r="U70" s="133"/>
      <c r="V70" s="54"/>
      <c r="W70" s="7"/>
      <c r="Y70" s="7"/>
      <c r="Z70" s="55"/>
      <c r="AA70" s="137"/>
      <c r="AB70" s="7"/>
      <c r="AC70" s="7"/>
      <c r="AE70" s="7"/>
      <c r="AF70" s="52"/>
      <c r="AG70" s="137"/>
      <c r="AH70" s="7"/>
      <c r="AI70" s="7"/>
      <c r="AK70" s="7"/>
      <c r="AL70" s="52"/>
      <c r="AM70" s="137"/>
      <c r="AN70" s="7"/>
      <c r="AO70" s="7"/>
      <c r="AP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</row>
    <row r="71" spans="1:65" ht="18" x14ac:dyDescent="0.2">
      <c r="A71" s="7"/>
      <c r="B71" s="53"/>
      <c r="C71" s="53"/>
      <c r="D71" s="53"/>
      <c r="E71" s="53"/>
      <c r="F71" s="53"/>
      <c r="G71" s="53"/>
      <c r="H71" s="53"/>
      <c r="I71" s="53"/>
      <c r="L71" s="53"/>
      <c r="M71" s="53"/>
      <c r="N71" s="53"/>
      <c r="O71" s="53"/>
      <c r="P71" s="53"/>
      <c r="Q71" s="53"/>
      <c r="S71" s="149"/>
      <c r="T71" s="52"/>
      <c r="U71" s="133"/>
      <c r="V71" s="54"/>
      <c r="W71" s="7"/>
      <c r="Y71" s="7"/>
      <c r="Z71" s="55"/>
      <c r="AA71" s="137"/>
      <c r="AB71" s="7"/>
      <c r="AC71" s="7"/>
      <c r="AE71" s="7"/>
      <c r="AF71" s="52"/>
      <c r="AG71" s="137"/>
      <c r="AH71" s="7"/>
      <c r="AI71" s="7"/>
      <c r="AK71" s="7"/>
      <c r="AL71" s="52"/>
      <c r="AM71" s="137"/>
      <c r="AN71" s="7"/>
      <c r="AO71" s="7"/>
      <c r="AP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</row>
    <row r="72" spans="1:65" ht="18" x14ac:dyDescent="0.2">
      <c r="A72" s="7"/>
      <c r="B72" s="53"/>
      <c r="C72" s="53"/>
      <c r="D72" s="53"/>
      <c r="E72" s="53"/>
      <c r="F72" s="53"/>
      <c r="G72" s="53"/>
      <c r="H72" s="53"/>
      <c r="I72" s="53"/>
      <c r="L72" s="53"/>
      <c r="M72" s="53"/>
      <c r="N72" s="53"/>
      <c r="O72" s="53"/>
      <c r="P72" s="53"/>
      <c r="Q72" s="53"/>
      <c r="S72" s="149"/>
      <c r="T72" s="52"/>
      <c r="U72" s="133"/>
      <c r="V72" s="54"/>
      <c r="W72" s="7"/>
      <c r="Y72" s="7"/>
      <c r="Z72" s="55"/>
      <c r="AA72" s="137"/>
      <c r="AB72" s="7"/>
      <c r="AC72" s="7"/>
      <c r="AE72" s="7"/>
      <c r="AF72" s="52"/>
      <c r="AG72" s="137"/>
      <c r="AH72" s="7"/>
      <c r="AI72" s="7"/>
      <c r="AK72" s="7"/>
      <c r="AL72" s="52"/>
      <c r="AM72" s="137"/>
      <c r="AN72" s="7"/>
      <c r="AO72" s="7"/>
      <c r="AP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</row>
    <row r="73" spans="1:65" ht="18" x14ac:dyDescent="0.2">
      <c r="A73" s="7"/>
      <c r="B73" s="53"/>
      <c r="C73" s="53"/>
      <c r="D73" s="53"/>
      <c r="E73" s="53"/>
      <c r="F73" s="53"/>
      <c r="G73" s="53"/>
      <c r="H73" s="53"/>
      <c r="I73" s="53"/>
      <c r="L73" s="53"/>
      <c r="M73" s="53"/>
      <c r="N73" s="53"/>
      <c r="O73" s="53"/>
      <c r="P73" s="53"/>
      <c r="Q73" s="53"/>
      <c r="S73" s="149"/>
      <c r="T73" s="52"/>
      <c r="U73" s="133"/>
      <c r="V73" s="54"/>
      <c r="W73" s="7"/>
      <c r="Y73" s="7"/>
      <c r="Z73" s="55"/>
      <c r="AA73" s="137"/>
      <c r="AB73" s="7"/>
      <c r="AC73" s="7"/>
      <c r="AE73" s="7"/>
      <c r="AF73" s="52"/>
      <c r="AG73" s="137"/>
      <c r="AH73" s="7"/>
      <c r="AI73" s="7"/>
      <c r="AK73" s="7"/>
      <c r="AL73" s="52"/>
      <c r="AM73" s="137"/>
      <c r="AN73" s="7"/>
      <c r="AO73" s="7"/>
      <c r="AP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</row>
    <row r="74" spans="1:65" ht="18" x14ac:dyDescent="0.2">
      <c r="A74" s="7"/>
      <c r="B74" s="53"/>
      <c r="C74" s="53"/>
      <c r="D74" s="53"/>
      <c r="E74" s="53"/>
      <c r="F74" s="53"/>
      <c r="G74" s="53"/>
      <c r="H74" s="53"/>
      <c r="I74" s="53"/>
      <c r="L74" s="53"/>
      <c r="M74" s="53"/>
      <c r="N74" s="53"/>
      <c r="O74" s="53"/>
      <c r="P74" s="53"/>
      <c r="Q74" s="53"/>
      <c r="S74" s="149"/>
      <c r="T74" s="52"/>
      <c r="U74" s="133"/>
      <c r="V74" s="54"/>
      <c r="W74" s="7"/>
      <c r="Y74" s="7"/>
      <c r="Z74" s="55"/>
      <c r="AA74" s="137"/>
      <c r="AB74" s="7"/>
      <c r="AC74" s="7"/>
      <c r="AE74" s="7"/>
      <c r="AF74" s="52"/>
      <c r="AG74" s="137"/>
      <c r="AH74" s="7"/>
      <c r="AI74" s="7"/>
      <c r="AK74" s="7"/>
      <c r="AL74" s="52"/>
      <c r="AM74" s="137"/>
      <c r="AN74" s="7"/>
      <c r="AO74" s="7"/>
      <c r="AP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</row>
    <row r="75" spans="1:65" ht="18" x14ac:dyDescent="0.2">
      <c r="A75" s="7"/>
      <c r="B75" s="53"/>
      <c r="C75" s="53"/>
      <c r="D75" s="53"/>
      <c r="E75" s="53"/>
      <c r="F75" s="53"/>
      <c r="G75" s="53"/>
      <c r="H75" s="53"/>
      <c r="I75" s="53"/>
      <c r="L75" s="53"/>
      <c r="M75" s="53"/>
      <c r="N75" s="53"/>
      <c r="O75" s="53"/>
      <c r="P75" s="53"/>
      <c r="Q75" s="53"/>
      <c r="S75" s="149"/>
      <c r="T75" s="52"/>
      <c r="U75" s="133"/>
      <c r="V75" s="54"/>
      <c r="W75" s="7"/>
      <c r="Y75" s="7"/>
      <c r="Z75" s="55"/>
      <c r="AA75" s="137"/>
      <c r="AB75" s="7"/>
      <c r="AC75" s="7"/>
      <c r="AE75" s="7"/>
      <c r="AF75" s="52"/>
      <c r="AG75" s="137"/>
      <c r="AH75" s="7"/>
      <c r="AI75" s="7"/>
      <c r="AK75" s="7"/>
      <c r="AL75" s="52"/>
      <c r="AM75" s="137"/>
      <c r="AN75" s="7"/>
      <c r="AO75" s="7"/>
      <c r="AP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145"/>
      <c r="BE75" s="145"/>
      <c r="BF75" s="145"/>
      <c r="BG75" s="145"/>
      <c r="BH75" s="266"/>
      <c r="BI75" s="146"/>
      <c r="BJ75" s="146"/>
      <c r="BK75" s="146"/>
      <c r="BL75" s="146"/>
      <c r="BM75" s="146"/>
    </row>
    <row r="76" spans="1:65" ht="18" x14ac:dyDescent="0.2">
      <c r="A76" s="7"/>
      <c r="B76" s="53"/>
      <c r="C76" s="53"/>
      <c r="D76" s="53"/>
      <c r="E76" s="53"/>
      <c r="F76" s="53"/>
      <c r="G76" s="53"/>
      <c r="H76" s="53"/>
      <c r="I76" s="53"/>
      <c r="L76" s="53"/>
      <c r="M76" s="53"/>
      <c r="N76" s="53"/>
      <c r="O76" s="53"/>
      <c r="P76" s="53"/>
      <c r="Q76" s="53"/>
      <c r="S76" s="149"/>
      <c r="T76" s="52"/>
      <c r="U76" s="133"/>
      <c r="V76" s="54"/>
      <c r="W76" s="7"/>
      <c r="Y76" s="7"/>
      <c r="Z76" s="55"/>
      <c r="AA76" s="137"/>
      <c r="AB76" s="7"/>
      <c r="AC76" s="7"/>
      <c r="AE76" s="7"/>
      <c r="AF76" s="52"/>
      <c r="AG76" s="137"/>
      <c r="AH76" s="7"/>
      <c r="AI76" s="7"/>
      <c r="AK76" s="7"/>
      <c r="AL76" s="52"/>
      <c r="AM76" s="137"/>
      <c r="AN76" s="7"/>
      <c r="AO76" s="7"/>
      <c r="AP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145"/>
      <c r="BE76" s="145"/>
      <c r="BF76" s="145"/>
      <c r="BG76" s="146"/>
      <c r="BH76" s="267"/>
      <c r="BI76" s="146"/>
      <c r="BJ76" s="146"/>
      <c r="BK76" s="146"/>
      <c r="BL76" s="146"/>
      <c r="BM76" s="146"/>
    </row>
    <row r="77" spans="1:65" ht="18" x14ac:dyDescent="0.2">
      <c r="A77" s="7"/>
      <c r="B77" s="53"/>
      <c r="C77" s="53"/>
      <c r="D77" s="53"/>
      <c r="E77" s="53"/>
      <c r="F77" s="53"/>
      <c r="G77" s="53"/>
      <c r="H77" s="53"/>
      <c r="I77" s="53"/>
      <c r="L77" s="53"/>
      <c r="M77" s="53"/>
      <c r="N77" s="53"/>
      <c r="O77" s="53"/>
      <c r="P77" s="53"/>
      <c r="Q77" s="53"/>
      <c r="S77" s="149"/>
      <c r="T77" s="52"/>
      <c r="U77" s="133"/>
      <c r="V77" s="54"/>
      <c r="W77" s="7"/>
      <c r="Y77" s="7"/>
      <c r="Z77" s="55"/>
      <c r="AA77" s="137"/>
      <c r="AB77" s="7"/>
      <c r="AC77" s="7"/>
      <c r="AE77" s="7"/>
      <c r="AF77" s="52"/>
      <c r="AG77" s="137"/>
      <c r="AH77" s="7"/>
      <c r="AI77" s="7"/>
      <c r="AK77" s="7"/>
      <c r="AL77" s="52"/>
      <c r="AM77" s="137"/>
      <c r="AN77" s="7"/>
      <c r="AO77" s="7"/>
      <c r="AP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145"/>
      <c r="BE77" s="145"/>
      <c r="BF77" s="145"/>
      <c r="BG77" s="146"/>
      <c r="BH77" s="266"/>
      <c r="BI77" s="145"/>
      <c r="BJ77" s="146"/>
      <c r="BK77" s="146"/>
      <c r="BL77" s="146"/>
      <c r="BM77" s="146"/>
    </row>
    <row r="78" spans="1:65" ht="18" x14ac:dyDescent="0.2">
      <c r="A78" s="7"/>
      <c r="B78" s="53"/>
      <c r="C78" s="53"/>
      <c r="D78" s="53"/>
      <c r="E78" s="53"/>
      <c r="F78" s="53"/>
      <c r="G78" s="53"/>
      <c r="H78" s="53"/>
      <c r="I78" s="53"/>
      <c r="L78" s="53"/>
      <c r="M78" s="53"/>
      <c r="N78" s="53"/>
      <c r="O78" s="53"/>
      <c r="P78" s="53"/>
      <c r="Q78" s="53"/>
      <c r="S78" s="149"/>
      <c r="T78" s="52"/>
      <c r="U78" s="133"/>
      <c r="V78" s="54"/>
      <c r="W78" s="7"/>
      <c r="Y78" s="7"/>
      <c r="Z78" s="55"/>
      <c r="AA78" s="137"/>
      <c r="AB78" s="7"/>
      <c r="AC78" s="7"/>
      <c r="AE78" s="7"/>
      <c r="AF78" s="52"/>
      <c r="AG78" s="137"/>
      <c r="AH78" s="7"/>
      <c r="AI78" s="7"/>
      <c r="AK78" s="7"/>
      <c r="AL78" s="52"/>
      <c r="AM78" s="137"/>
      <c r="AN78" s="7"/>
      <c r="AO78" s="7"/>
      <c r="AP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145"/>
      <c r="BE78" s="145"/>
      <c r="BF78" s="146"/>
      <c r="BG78" s="145"/>
      <c r="BH78" s="267"/>
      <c r="BI78" s="146"/>
      <c r="BJ78" s="146"/>
      <c r="BK78" s="146"/>
      <c r="BL78" s="146"/>
      <c r="BM78" s="146"/>
    </row>
    <row r="79" spans="1:65" ht="18" x14ac:dyDescent="0.2">
      <c r="A79" s="7"/>
      <c r="B79" s="53"/>
      <c r="C79" s="53"/>
      <c r="D79" s="53"/>
      <c r="E79" s="53"/>
      <c r="F79" s="53"/>
      <c r="G79" s="53"/>
      <c r="H79" s="53"/>
      <c r="I79" s="53"/>
      <c r="L79" s="53"/>
      <c r="M79" s="53"/>
      <c r="N79" s="53"/>
      <c r="O79" s="53"/>
      <c r="P79" s="53"/>
      <c r="Q79" s="53"/>
      <c r="S79" s="149"/>
      <c r="T79" s="52"/>
      <c r="U79" s="133"/>
      <c r="V79" s="54"/>
      <c r="W79" s="7"/>
      <c r="Y79" s="7"/>
      <c r="Z79" s="55"/>
      <c r="AA79" s="137"/>
      <c r="AB79" s="7"/>
      <c r="AC79" s="7"/>
      <c r="AE79" s="7"/>
      <c r="AF79" s="52"/>
      <c r="AG79" s="137"/>
      <c r="AH79" s="7"/>
      <c r="AI79" s="7"/>
      <c r="AK79" s="7"/>
      <c r="AL79" s="52"/>
      <c r="AM79" s="137"/>
      <c r="AN79" s="7"/>
      <c r="AO79" s="7"/>
      <c r="AP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145"/>
      <c r="BE79" s="145"/>
      <c r="BF79" s="146"/>
      <c r="BG79" s="145"/>
      <c r="BH79" s="266"/>
      <c r="BI79" s="145"/>
      <c r="BJ79" s="146"/>
      <c r="BK79" s="146"/>
      <c r="BL79" s="146"/>
      <c r="BM79" s="146"/>
    </row>
    <row r="80" spans="1:65" ht="18" x14ac:dyDescent="0.2">
      <c r="A80" s="7"/>
      <c r="B80" s="53"/>
      <c r="C80" s="53"/>
      <c r="D80" s="53"/>
      <c r="E80" s="53"/>
      <c r="F80" s="53"/>
      <c r="G80" s="53"/>
      <c r="H80" s="53"/>
      <c r="I80" s="53"/>
      <c r="L80" s="53"/>
      <c r="M80" s="53"/>
      <c r="N80" s="53"/>
      <c r="O80" s="53"/>
      <c r="P80" s="53"/>
      <c r="Q80" s="53"/>
      <c r="S80" s="149"/>
      <c r="T80" s="52"/>
      <c r="U80" s="133"/>
      <c r="V80" s="54"/>
      <c r="W80" s="7"/>
      <c r="Y80" s="7"/>
      <c r="Z80" s="55"/>
      <c r="AA80" s="137"/>
      <c r="AB80" s="7"/>
      <c r="AC80" s="7"/>
      <c r="AE80" s="7"/>
      <c r="AF80" s="52"/>
      <c r="AG80" s="137"/>
      <c r="AH80" s="7"/>
      <c r="AI80" s="7"/>
      <c r="AK80" s="7"/>
      <c r="AL80" s="52"/>
      <c r="AM80" s="137"/>
      <c r="AN80" s="7"/>
      <c r="AO80" s="7"/>
      <c r="AP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145"/>
      <c r="BE80" s="145"/>
      <c r="BF80" s="146"/>
      <c r="BG80" s="146"/>
      <c r="BH80" s="267"/>
      <c r="BI80" s="145"/>
      <c r="BJ80" s="146"/>
      <c r="BK80" s="146"/>
      <c r="BL80" s="146"/>
      <c r="BM80" s="146"/>
    </row>
    <row r="81" spans="1:65" ht="18" x14ac:dyDescent="0.2">
      <c r="A81" s="7"/>
      <c r="B81" s="53"/>
      <c r="C81" s="53"/>
      <c r="D81" s="53"/>
      <c r="E81" s="53"/>
      <c r="F81" s="53"/>
      <c r="G81" s="53"/>
      <c r="H81" s="53"/>
      <c r="I81" s="53"/>
      <c r="L81" s="53"/>
      <c r="M81" s="53"/>
      <c r="N81" s="53"/>
      <c r="O81" s="53"/>
      <c r="P81" s="53"/>
      <c r="Q81" s="53"/>
      <c r="S81" s="149"/>
      <c r="T81" s="52"/>
      <c r="U81" s="133"/>
      <c r="V81" s="54"/>
      <c r="W81" s="7"/>
      <c r="Y81" s="7"/>
      <c r="Z81" s="55"/>
      <c r="AA81" s="137"/>
      <c r="AB81" s="7"/>
      <c r="AC81" s="7"/>
      <c r="AE81" s="7"/>
      <c r="AF81" s="52"/>
      <c r="AG81" s="137"/>
      <c r="AH81" s="7"/>
      <c r="AI81" s="7"/>
      <c r="AK81" s="7"/>
      <c r="AL81" s="52"/>
      <c r="AM81" s="137"/>
      <c r="AN81" s="7"/>
      <c r="AO81" s="7"/>
      <c r="AP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145"/>
      <c r="BE81" s="146"/>
      <c r="BF81" s="145"/>
      <c r="BG81" s="145"/>
      <c r="BH81" s="267"/>
      <c r="BI81" s="146"/>
      <c r="BJ81" s="146"/>
      <c r="BK81" s="146"/>
      <c r="BL81" s="146"/>
      <c r="BM81" s="146"/>
    </row>
    <row r="82" spans="1:65" ht="18" x14ac:dyDescent="0.2">
      <c r="A82" s="7"/>
      <c r="B82" s="53"/>
      <c r="C82" s="53"/>
      <c r="D82" s="53"/>
      <c r="E82" s="53"/>
      <c r="F82" s="53"/>
      <c r="G82" s="53"/>
      <c r="H82" s="53"/>
      <c r="I82" s="53"/>
      <c r="L82" s="53"/>
      <c r="M82" s="53"/>
      <c r="N82" s="53"/>
      <c r="O82" s="53"/>
      <c r="P82" s="53"/>
      <c r="Q82" s="53"/>
      <c r="S82" s="149"/>
      <c r="T82" s="52"/>
      <c r="U82" s="133"/>
      <c r="V82" s="54"/>
      <c r="W82" s="7"/>
      <c r="Y82" s="7"/>
      <c r="Z82" s="55"/>
      <c r="AA82" s="137"/>
      <c r="AB82" s="7"/>
      <c r="AC82" s="7"/>
      <c r="AE82" s="7"/>
      <c r="AF82" s="52"/>
      <c r="AG82" s="137"/>
      <c r="AH82" s="7"/>
      <c r="AI82" s="7"/>
      <c r="AK82" s="7"/>
      <c r="AL82" s="52"/>
      <c r="AM82" s="137"/>
      <c r="AN82" s="7"/>
      <c r="AO82" s="7"/>
      <c r="AP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145"/>
      <c r="BE82" s="146"/>
      <c r="BF82" s="145"/>
      <c r="BG82" s="145"/>
      <c r="BH82" s="266"/>
      <c r="BI82" s="145"/>
      <c r="BJ82" s="146"/>
      <c r="BK82" s="146"/>
      <c r="BL82" s="146"/>
      <c r="BM82" s="146"/>
    </row>
    <row r="83" spans="1:65" ht="18" x14ac:dyDescent="0.2">
      <c r="A83" s="7"/>
      <c r="B83" s="53"/>
      <c r="C83" s="53"/>
      <c r="D83" s="53"/>
      <c r="E83" s="53"/>
      <c r="F83" s="53"/>
      <c r="G83" s="53"/>
      <c r="H83" s="53"/>
      <c r="I83" s="53"/>
      <c r="L83" s="53"/>
      <c r="M83" s="53"/>
      <c r="N83" s="53"/>
      <c r="O83" s="53"/>
      <c r="P83" s="53"/>
      <c r="Q83" s="53"/>
      <c r="S83" s="149"/>
      <c r="T83" s="52"/>
      <c r="U83" s="133"/>
      <c r="V83" s="54"/>
      <c r="W83" s="7"/>
      <c r="Y83" s="7"/>
      <c r="Z83" s="55"/>
      <c r="AA83" s="137"/>
      <c r="AB83" s="7"/>
      <c r="AC83" s="7"/>
      <c r="AE83" s="7"/>
      <c r="AF83" s="52"/>
      <c r="AG83" s="137"/>
      <c r="AH83" s="7"/>
      <c r="AI83" s="7"/>
      <c r="AK83" s="7"/>
      <c r="AL83" s="52"/>
      <c r="AM83" s="137"/>
      <c r="AN83" s="7"/>
      <c r="AO83" s="7"/>
      <c r="AP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145"/>
      <c r="BE83" s="146"/>
      <c r="BF83" s="145"/>
      <c r="BG83" s="146"/>
      <c r="BH83" s="267"/>
      <c r="BI83" s="145"/>
      <c r="BJ83" s="146"/>
      <c r="BK83" s="146"/>
      <c r="BL83" s="146"/>
      <c r="BM83" s="146"/>
    </row>
    <row r="84" spans="1:65" ht="18" x14ac:dyDescent="0.2">
      <c r="A84" s="7"/>
      <c r="B84" s="53"/>
      <c r="C84" s="53"/>
      <c r="D84" s="53"/>
      <c r="E84" s="53"/>
      <c r="F84" s="53"/>
      <c r="G84" s="53"/>
      <c r="H84" s="53"/>
      <c r="I84" s="53"/>
      <c r="L84" s="53"/>
      <c r="M84" s="53"/>
      <c r="N84" s="53"/>
      <c r="O84" s="53"/>
      <c r="P84" s="53"/>
      <c r="Q84" s="53"/>
      <c r="S84" s="149"/>
      <c r="T84" s="52"/>
      <c r="U84" s="133"/>
      <c r="V84" s="54"/>
      <c r="W84" s="7"/>
      <c r="Y84" s="7"/>
      <c r="Z84" s="55"/>
      <c r="AA84" s="137"/>
      <c r="AB84" s="7"/>
      <c r="AC84" s="7"/>
      <c r="AE84" s="7"/>
      <c r="AF84" s="52"/>
      <c r="AG84" s="137"/>
      <c r="AH84" s="7"/>
      <c r="AI84" s="7"/>
      <c r="AK84" s="7"/>
      <c r="AL84" s="52"/>
      <c r="AM84" s="137"/>
      <c r="AN84" s="7"/>
      <c r="AO84" s="7"/>
      <c r="AP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145"/>
      <c r="BE84" s="146"/>
      <c r="BF84" s="146"/>
      <c r="BG84" s="145"/>
      <c r="BH84" s="267"/>
      <c r="BI84" s="145"/>
      <c r="BJ84" s="146"/>
      <c r="BK84" s="146"/>
      <c r="BL84" s="146"/>
      <c r="BM84" s="146"/>
    </row>
    <row r="85" spans="1:65" ht="18" x14ac:dyDescent="0.2">
      <c r="A85" s="7"/>
      <c r="B85" s="53"/>
      <c r="C85" s="53"/>
      <c r="D85" s="53"/>
      <c r="E85" s="53"/>
      <c r="F85" s="53"/>
      <c r="G85" s="53"/>
      <c r="H85" s="53"/>
      <c r="I85" s="53"/>
      <c r="L85" s="53"/>
      <c r="M85" s="53"/>
      <c r="N85" s="53"/>
      <c r="O85" s="53"/>
      <c r="P85" s="53"/>
      <c r="Q85" s="53"/>
      <c r="S85" s="149"/>
      <c r="T85" s="52"/>
      <c r="U85" s="133"/>
      <c r="V85" s="54"/>
      <c r="W85" s="7"/>
      <c r="Y85" s="7"/>
      <c r="Z85" s="55"/>
      <c r="AA85" s="137"/>
      <c r="AB85" s="7"/>
      <c r="AC85" s="7"/>
      <c r="AE85" s="7"/>
      <c r="AF85" s="52"/>
      <c r="AG85" s="137"/>
      <c r="AH85" s="7"/>
      <c r="AI85" s="7"/>
      <c r="AK85" s="7"/>
      <c r="AL85" s="52"/>
      <c r="AM85" s="137"/>
      <c r="AN85" s="7"/>
      <c r="AO85" s="7"/>
      <c r="AP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146"/>
      <c r="BE85" s="145"/>
      <c r="BF85" s="145"/>
      <c r="BG85" s="145"/>
      <c r="BH85" s="267"/>
      <c r="BI85" s="146"/>
      <c r="BJ85" s="146"/>
      <c r="BK85" s="146"/>
      <c r="BL85" s="146"/>
      <c r="BM85" s="146"/>
    </row>
    <row r="86" spans="1:65" ht="18" x14ac:dyDescent="0.2">
      <c r="A86" s="7"/>
      <c r="B86" s="53"/>
      <c r="C86" s="53"/>
      <c r="D86" s="53"/>
      <c r="E86" s="53"/>
      <c r="F86" s="53"/>
      <c r="G86" s="53"/>
      <c r="H86" s="53"/>
      <c r="I86" s="53"/>
      <c r="L86" s="53"/>
      <c r="M86" s="53"/>
      <c r="N86" s="53"/>
      <c r="O86" s="53"/>
      <c r="P86" s="53"/>
      <c r="Q86" s="53"/>
      <c r="S86" s="149"/>
      <c r="T86" s="52"/>
      <c r="U86" s="133"/>
      <c r="V86" s="54"/>
      <c r="W86" s="7"/>
      <c r="Y86" s="7"/>
      <c r="Z86" s="55"/>
      <c r="AA86" s="137"/>
      <c r="AB86" s="7"/>
      <c r="AC86" s="7"/>
      <c r="AE86" s="7"/>
      <c r="AF86" s="52"/>
      <c r="AG86" s="137"/>
      <c r="AH86" s="7"/>
      <c r="AI86" s="7"/>
      <c r="AK86" s="7"/>
      <c r="AL86" s="52"/>
      <c r="AM86" s="137"/>
      <c r="AN86" s="7"/>
      <c r="AO86" s="7"/>
      <c r="AP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146"/>
      <c r="BE86" s="145"/>
      <c r="BF86" s="145"/>
      <c r="BG86" s="145"/>
      <c r="BH86" s="266"/>
      <c r="BI86" s="145"/>
      <c r="BJ86" s="146"/>
      <c r="BK86" s="146"/>
      <c r="BL86" s="146"/>
      <c r="BM86" s="146"/>
    </row>
    <row r="87" spans="1:65" ht="18" x14ac:dyDescent="0.2">
      <c r="A87" s="7"/>
      <c r="B87" s="53"/>
      <c r="C87" s="53"/>
      <c r="D87" s="53"/>
      <c r="E87" s="53"/>
      <c r="F87" s="53"/>
      <c r="G87" s="53"/>
      <c r="H87" s="53"/>
      <c r="I87" s="53"/>
      <c r="L87" s="53"/>
      <c r="M87" s="53"/>
      <c r="N87" s="53"/>
      <c r="O87" s="53"/>
      <c r="P87" s="53"/>
      <c r="Q87" s="53"/>
      <c r="S87" s="149"/>
      <c r="T87" s="52"/>
      <c r="U87" s="133"/>
      <c r="V87" s="54"/>
      <c r="W87" s="7"/>
      <c r="Y87" s="7"/>
      <c r="Z87" s="55"/>
      <c r="AA87" s="137"/>
      <c r="AB87" s="7"/>
      <c r="AC87" s="7"/>
      <c r="AE87" s="7"/>
      <c r="AF87" s="52"/>
      <c r="AG87" s="137"/>
      <c r="AH87" s="7"/>
      <c r="AI87" s="7"/>
      <c r="AK87" s="7"/>
      <c r="AL87" s="52"/>
      <c r="AM87" s="137"/>
      <c r="AN87" s="7"/>
      <c r="AO87" s="7"/>
      <c r="AP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146"/>
      <c r="BE87" s="145"/>
      <c r="BF87" s="145"/>
      <c r="BG87" s="146"/>
      <c r="BH87" s="267"/>
      <c r="BI87" s="145"/>
      <c r="BJ87" s="146"/>
      <c r="BK87" s="146"/>
      <c r="BL87" s="146"/>
      <c r="BM87" s="146"/>
    </row>
    <row r="88" spans="1:65" ht="18" x14ac:dyDescent="0.2">
      <c r="A88" s="7"/>
      <c r="B88" s="53"/>
      <c r="C88" s="53"/>
      <c r="D88" s="53"/>
      <c r="E88" s="53"/>
      <c r="F88" s="53"/>
      <c r="G88" s="53"/>
      <c r="H88" s="53"/>
      <c r="I88" s="53"/>
      <c r="L88" s="53"/>
      <c r="M88" s="53"/>
      <c r="N88" s="53"/>
      <c r="O88" s="53"/>
      <c r="P88" s="53"/>
      <c r="Q88" s="53"/>
      <c r="S88" s="149"/>
      <c r="T88" s="52"/>
      <c r="U88" s="133"/>
      <c r="V88" s="54"/>
      <c r="W88" s="7"/>
      <c r="Y88" s="7"/>
      <c r="Z88" s="55"/>
      <c r="AA88" s="137"/>
      <c r="AB88" s="7"/>
      <c r="AC88" s="7"/>
      <c r="AE88" s="7"/>
      <c r="AF88" s="52"/>
      <c r="AG88" s="137"/>
      <c r="AH88" s="7"/>
      <c r="AI88" s="7"/>
      <c r="AK88" s="7"/>
      <c r="AL88" s="52"/>
      <c r="AM88" s="137"/>
      <c r="AN88" s="7"/>
      <c r="AO88" s="7"/>
      <c r="AP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146"/>
      <c r="BE88" s="145"/>
      <c r="BF88" s="146"/>
      <c r="BG88" s="145"/>
      <c r="BH88" s="267"/>
      <c r="BI88" s="145"/>
      <c r="BJ88" s="146"/>
      <c r="BK88" s="146"/>
      <c r="BL88" s="146"/>
      <c r="BM88" s="146"/>
    </row>
    <row r="89" spans="1:65" ht="18" x14ac:dyDescent="0.2">
      <c r="A89" s="7"/>
      <c r="B89" s="53"/>
      <c r="C89" s="53"/>
      <c r="D89" s="53"/>
      <c r="E89" s="53"/>
      <c r="F89" s="53"/>
      <c r="G89" s="53"/>
      <c r="H89" s="53"/>
      <c r="I89" s="53"/>
      <c r="L89" s="53"/>
      <c r="M89" s="53"/>
      <c r="N89" s="53"/>
      <c r="O89" s="53"/>
      <c r="P89" s="53"/>
      <c r="Q89" s="53"/>
      <c r="S89" s="149"/>
      <c r="T89" s="52"/>
      <c r="U89" s="133"/>
      <c r="V89" s="54"/>
      <c r="W89" s="7"/>
      <c r="Y89" s="7"/>
      <c r="Z89" s="55"/>
      <c r="AA89" s="137"/>
      <c r="AB89" s="7"/>
      <c r="AC89" s="7"/>
      <c r="AE89" s="7"/>
      <c r="AF89" s="52"/>
      <c r="AG89" s="137"/>
      <c r="AH89" s="7"/>
      <c r="AI89" s="7"/>
      <c r="AK89" s="7"/>
      <c r="AL89" s="52"/>
      <c r="AM89" s="137"/>
      <c r="AN89" s="7"/>
      <c r="AO89" s="7"/>
      <c r="AP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146"/>
      <c r="BE89" s="146"/>
      <c r="BF89" s="145"/>
      <c r="BG89" s="145"/>
      <c r="BH89" s="267"/>
      <c r="BI89" s="145"/>
      <c r="BJ89" s="146"/>
      <c r="BK89" s="146"/>
      <c r="BL89" s="146"/>
      <c r="BM89" s="146"/>
    </row>
    <row r="90" spans="1:65" ht="18" x14ac:dyDescent="0.2">
      <c r="A90" s="7"/>
      <c r="B90" s="53"/>
      <c r="C90" s="53"/>
      <c r="D90" s="53"/>
      <c r="E90" s="53"/>
      <c r="F90" s="53"/>
      <c r="G90" s="53"/>
      <c r="H90" s="53"/>
      <c r="I90" s="53"/>
      <c r="L90" s="53"/>
      <c r="M90" s="53"/>
      <c r="N90" s="53"/>
      <c r="O90" s="53"/>
      <c r="P90" s="53"/>
      <c r="Q90" s="53"/>
      <c r="S90" s="149"/>
      <c r="T90" s="52"/>
      <c r="U90" s="133"/>
      <c r="V90" s="54"/>
      <c r="W90" s="7"/>
      <c r="Y90" s="7"/>
      <c r="Z90" s="55"/>
      <c r="AA90" s="137"/>
      <c r="AB90" s="7"/>
      <c r="AC90" s="7"/>
      <c r="AE90" s="7"/>
      <c r="AF90" s="52"/>
      <c r="AG90" s="137"/>
      <c r="AH90" s="7"/>
      <c r="AI90" s="7"/>
      <c r="AK90" s="7"/>
      <c r="AL90" s="52"/>
      <c r="AM90" s="137"/>
      <c r="AN90" s="7"/>
      <c r="AO90" s="7"/>
      <c r="AP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</row>
    <row r="91" spans="1:65" ht="18" x14ac:dyDescent="0.2">
      <c r="A91" s="7"/>
      <c r="B91" s="53"/>
      <c r="C91" s="53"/>
      <c r="D91" s="53"/>
      <c r="E91" s="53"/>
      <c r="F91" s="53"/>
      <c r="G91" s="53"/>
      <c r="H91" s="53"/>
      <c r="I91" s="53"/>
      <c r="L91" s="53"/>
      <c r="M91" s="53"/>
      <c r="N91" s="53"/>
      <c r="O91" s="53"/>
      <c r="P91" s="53"/>
      <c r="Q91" s="53"/>
      <c r="S91" s="149"/>
      <c r="T91" s="52"/>
      <c r="U91" s="133"/>
      <c r="V91" s="54"/>
      <c r="W91" s="7"/>
      <c r="Y91" s="7"/>
      <c r="Z91" s="55"/>
      <c r="AA91" s="137"/>
      <c r="AB91" s="7"/>
      <c r="AC91" s="7"/>
      <c r="AE91" s="7"/>
      <c r="AF91" s="52"/>
      <c r="AG91" s="137"/>
      <c r="AH91" s="7"/>
      <c r="AI91" s="7"/>
      <c r="AK91" s="7"/>
      <c r="AL91" s="52"/>
      <c r="AM91" s="137"/>
      <c r="AN91" s="7"/>
      <c r="AO91" s="7"/>
      <c r="AP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</row>
    <row r="92" spans="1:65" ht="18" x14ac:dyDescent="0.2">
      <c r="A92" s="7"/>
      <c r="B92" s="53"/>
      <c r="C92" s="53"/>
      <c r="D92" s="53"/>
      <c r="E92" s="53"/>
      <c r="F92" s="53"/>
      <c r="G92" s="53"/>
      <c r="H92" s="53"/>
      <c r="I92" s="53"/>
      <c r="L92" s="53"/>
      <c r="M92" s="53"/>
      <c r="N92" s="53"/>
      <c r="O92" s="53"/>
      <c r="P92" s="53"/>
      <c r="Q92" s="53"/>
      <c r="S92" s="149"/>
      <c r="T92" s="52"/>
      <c r="U92" s="133"/>
      <c r="V92" s="54"/>
      <c r="W92" s="7"/>
      <c r="Y92" s="7"/>
      <c r="Z92" s="55"/>
      <c r="AA92" s="137"/>
      <c r="AB92" s="7"/>
      <c r="AC92" s="7"/>
      <c r="AE92" s="7"/>
      <c r="AF92" s="52"/>
      <c r="AG92" s="137"/>
      <c r="AH92" s="7"/>
      <c r="AI92" s="7"/>
      <c r="AK92" s="7"/>
      <c r="AL92" s="52"/>
      <c r="AM92" s="137"/>
      <c r="AN92" s="7"/>
      <c r="AO92" s="7"/>
      <c r="AP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</row>
    <row r="93" spans="1:65" ht="18" x14ac:dyDescent="0.2">
      <c r="A93" s="7"/>
      <c r="B93" s="53"/>
      <c r="C93" s="53"/>
      <c r="D93" s="53"/>
      <c r="E93" s="53"/>
      <c r="F93" s="53"/>
      <c r="G93" s="53"/>
      <c r="H93" s="53"/>
      <c r="I93" s="53"/>
      <c r="L93" s="53"/>
      <c r="M93" s="53"/>
      <c r="N93" s="53"/>
      <c r="O93" s="53"/>
      <c r="P93" s="53"/>
      <c r="Q93" s="53"/>
      <c r="S93" s="149"/>
      <c r="T93" s="52"/>
      <c r="U93" s="133"/>
      <c r="V93" s="54"/>
      <c r="W93" s="7"/>
      <c r="Y93" s="7"/>
      <c r="Z93" s="55"/>
      <c r="AA93" s="137"/>
      <c r="AB93" s="7"/>
      <c r="AC93" s="7"/>
      <c r="AE93" s="7"/>
      <c r="AF93" s="52"/>
      <c r="AG93" s="137"/>
      <c r="AH93" s="7"/>
      <c r="AI93" s="7"/>
      <c r="AK93" s="7"/>
      <c r="AL93" s="52"/>
      <c r="AM93" s="137"/>
      <c r="AN93" s="7"/>
      <c r="AO93" s="7"/>
      <c r="AP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</row>
    <row r="94" spans="1:65" ht="18" x14ac:dyDescent="0.2">
      <c r="A94" s="7"/>
      <c r="B94" s="53"/>
      <c r="C94" s="53"/>
      <c r="D94" s="53"/>
      <c r="E94" s="53"/>
      <c r="F94" s="53"/>
      <c r="G94" s="53"/>
      <c r="H94" s="53"/>
      <c r="I94" s="53"/>
      <c r="L94" s="53"/>
      <c r="M94" s="53"/>
      <c r="N94" s="53"/>
      <c r="O94" s="53"/>
      <c r="P94" s="53"/>
      <c r="Q94" s="53"/>
      <c r="S94" s="149"/>
      <c r="T94" s="52"/>
      <c r="U94" s="133"/>
      <c r="V94" s="54"/>
      <c r="W94" s="7"/>
      <c r="Y94" s="7"/>
      <c r="Z94" s="55"/>
      <c r="AA94" s="137"/>
      <c r="AB94" s="7"/>
      <c r="AC94" s="7"/>
      <c r="AE94" s="7"/>
      <c r="AF94" s="52"/>
      <c r="AG94" s="137"/>
      <c r="AH94" s="7"/>
      <c r="AI94" s="7"/>
      <c r="AK94" s="7"/>
      <c r="AL94" s="52"/>
      <c r="AM94" s="137"/>
      <c r="AN94" s="7"/>
      <c r="AO94" s="7"/>
      <c r="AP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</row>
    <row r="95" spans="1:65" ht="18" x14ac:dyDescent="0.2">
      <c r="A95" s="7"/>
      <c r="B95" s="53"/>
      <c r="C95" s="53"/>
      <c r="D95" s="53"/>
      <c r="E95" s="53"/>
      <c r="F95" s="53"/>
      <c r="G95" s="53"/>
      <c r="H95" s="53"/>
      <c r="I95" s="53"/>
      <c r="L95" s="53"/>
      <c r="M95" s="53"/>
      <c r="N95" s="53"/>
      <c r="O95" s="53"/>
      <c r="P95" s="53"/>
      <c r="Q95" s="53"/>
      <c r="S95" s="149"/>
      <c r="T95" s="52"/>
      <c r="U95" s="133"/>
      <c r="V95" s="54"/>
      <c r="W95" s="7"/>
      <c r="Y95" s="7"/>
      <c r="Z95" s="55"/>
      <c r="AA95" s="137"/>
      <c r="AB95" s="7"/>
      <c r="AC95" s="7"/>
      <c r="AE95" s="7"/>
      <c r="AF95" s="52"/>
      <c r="AG95" s="137"/>
      <c r="AH95" s="7"/>
      <c r="AI95" s="7"/>
      <c r="AK95" s="7"/>
      <c r="AL95" s="52"/>
      <c r="AM95" s="137"/>
      <c r="AN95" s="7"/>
      <c r="AO95" s="7"/>
      <c r="AP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</row>
    <row r="96" spans="1:65" ht="18" x14ac:dyDescent="0.2">
      <c r="A96" s="7"/>
      <c r="B96" s="53"/>
      <c r="C96" s="53"/>
      <c r="D96" s="53"/>
      <c r="E96" s="53"/>
      <c r="F96" s="53"/>
      <c r="G96" s="53"/>
      <c r="H96" s="53"/>
      <c r="I96" s="53"/>
      <c r="L96" s="53"/>
      <c r="M96" s="53"/>
      <c r="N96" s="53"/>
      <c r="O96" s="53"/>
      <c r="P96" s="53"/>
      <c r="Q96" s="53"/>
      <c r="S96" s="149"/>
      <c r="T96" s="52"/>
      <c r="U96" s="133"/>
      <c r="V96" s="54"/>
      <c r="W96" s="7"/>
      <c r="Y96" s="7"/>
      <c r="Z96" s="55"/>
      <c r="AA96" s="137"/>
      <c r="AB96" s="7"/>
      <c r="AC96" s="7"/>
      <c r="AE96" s="7"/>
      <c r="AF96" s="52"/>
      <c r="AG96" s="137"/>
      <c r="AH96" s="7"/>
      <c r="AI96" s="7"/>
      <c r="AK96" s="7"/>
      <c r="AL96" s="52"/>
      <c r="AM96" s="137"/>
      <c r="AN96" s="7"/>
      <c r="AO96" s="7"/>
      <c r="AP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</row>
    <row r="97" spans="1:60" ht="18" x14ac:dyDescent="0.2">
      <c r="A97" s="7"/>
      <c r="B97" s="53"/>
      <c r="C97" s="53"/>
      <c r="D97" s="53"/>
      <c r="E97" s="53"/>
      <c r="F97" s="53"/>
      <c r="G97" s="53"/>
      <c r="H97" s="53"/>
      <c r="I97" s="53"/>
      <c r="L97" s="53"/>
      <c r="M97" s="53"/>
      <c r="N97" s="53"/>
      <c r="O97" s="53"/>
      <c r="P97" s="53"/>
      <c r="Q97" s="53"/>
      <c r="S97" s="149"/>
      <c r="T97" s="52"/>
      <c r="U97" s="133"/>
      <c r="V97" s="54"/>
      <c r="W97" s="7"/>
      <c r="Y97" s="7"/>
      <c r="Z97" s="55"/>
      <c r="AA97" s="137"/>
      <c r="AB97" s="7"/>
      <c r="AC97" s="7"/>
      <c r="AE97" s="7"/>
      <c r="AF97" s="52"/>
      <c r="AG97" s="137"/>
      <c r="AH97" s="7"/>
      <c r="AI97" s="7"/>
      <c r="AK97" s="7"/>
      <c r="AL97" s="52"/>
      <c r="AM97" s="137"/>
      <c r="AN97" s="7"/>
      <c r="AO97" s="7"/>
      <c r="AP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</row>
    <row r="98" spans="1:60" ht="18" x14ac:dyDescent="0.2">
      <c r="A98" s="7"/>
      <c r="B98" s="53"/>
      <c r="C98" s="53"/>
      <c r="D98" s="53"/>
      <c r="E98" s="53"/>
      <c r="F98" s="53"/>
      <c r="G98" s="53"/>
      <c r="H98" s="53"/>
      <c r="I98" s="53"/>
      <c r="L98" s="53"/>
      <c r="M98" s="53"/>
      <c r="N98" s="53"/>
      <c r="O98" s="53"/>
      <c r="P98" s="53"/>
      <c r="Q98" s="53"/>
      <c r="S98" s="149"/>
      <c r="T98" s="52"/>
      <c r="U98" s="133"/>
      <c r="V98" s="54"/>
      <c r="W98" s="7"/>
      <c r="Y98" s="7"/>
      <c r="Z98" s="55"/>
      <c r="AA98" s="137"/>
      <c r="AB98" s="7"/>
      <c r="AC98" s="7"/>
      <c r="AE98" s="7"/>
      <c r="AF98" s="52"/>
      <c r="AG98" s="137"/>
      <c r="AH98" s="7"/>
      <c r="AI98" s="7"/>
      <c r="AK98" s="7"/>
      <c r="AL98" s="52"/>
      <c r="AM98" s="137"/>
      <c r="AN98" s="7"/>
      <c r="AO98" s="7"/>
      <c r="AP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</row>
    <row r="99" spans="1:60" ht="18" x14ac:dyDescent="0.2">
      <c r="A99" s="7"/>
      <c r="B99" s="53"/>
      <c r="C99" s="53"/>
      <c r="D99" s="53"/>
      <c r="E99" s="53"/>
      <c r="F99" s="53"/>
      <c r="G99" s="53"/>
      <c r="H99" s="53"/>
      <c r="I99" s="53"/>
      <c r="L99" s="53"/>
      <c r="M99" s="53"/>
      <c r="N99" s="53"/>
      <c r="O99" s="53"/>
      <c r="P99" s="53"/>
      <c r="Q99" s="53"/>
      <c r="S99" s="149"/>
      <c r="T99" s="52"/>
      <c r="U99" s="133"/>
      <c r="V99" s="54"/>
      <c r="W99" s="7"/>
      <c r="Y99" s="7"/>
      <c r="Z99" s="55"/>
      <c r="AA99" s="137"/>
      <c r="AB99" s="7"/>
      <c r="AC99" s="7"/>
      <c r="AE99" s="7"/>
      <c r="AF99" s="52"/>
      <c r="AG99" s="137"/>
      <c r="AH99" s="7"/>
      <c r="AI99" s="7"/>
      <c r="AK99" s="7"/>
      <c r="AL99" s="52"/>
      <c r="AM99" s="137"/>
      <c r="AN99" s="7"/>
      <c r="AO99" s="7"/>
      <c r="AP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</row>
    <row r="100" spans="1:60" ht="18" x14ac:dyDescent="0.2">
      <c r="A100" s="7"/>
      <c r="B100" s="53"/>
      <c r="C100" s="53"/>
      <c r="D100" s="53"/>
      <c r="E100" s="53"/>
      <c r="F100" s="53"/>
      <c r="G100" s="53"/>
      <c r="H100" s="53"/>
      <c r="I100" s="53"/>
      <c r="L100" s="53"/>
      <c r="M100" s="53"/>
      <c r="N100" s="53"/>
      <c r="O100" s="53"/>
      <c r="P100" s="53"/>
      <c r="Q100" s="53"/>
      <c r="S100" s="149"/>
      <c r="T100" s="52"/>
      <c r="U100" s="133"/>
      <c r="V100" s="54"/>
      <c r="W100" s="7"/>
      <c r="Y100" s="7"/>
      <c r="Z100" s="55"/>
      <c r="AA100" s="137"/>
      <c r="AB100" s="7"/>
      <c r="AC100" s="7"/>
      <c r="AE100" s="7"/>
      <c r="AF100" s="52"/>
      <c r="AG100" s="137"/>
      <c r="AH100" s="7"/>
      <c r="AI100" s="7"/>
      <c r="AK100" s="7"/>
      <c r="AL100" s="52"/>
      <c r="AM100" s="137"/>
      <c r="AN100" s="7"/>
      <c r="AO100" s="7"/>
      <c r="AP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</row>
    <row r="101" spans="1:60" ht="18" x14ac:dyDescent="0.2">
      <c r="A101" s="7"/>
      <c r="B101" s="53"/>
      <c r="C101" s="53"/>
      <c r="D101" s="53"/>
      <c r="E101" s="53"/>
      <c r="F101" s="53"/>
      <c r="G101" s="53"/>
      <c r="H101" s="53"/>
      <c r="I101" s="53"/>
      <c r="L101" s="53"/>
      <c r="M101" s="53"/>
      <c r="N101" s="53"/>
      <c r="O101" s="53"/>
      <c r="P101" s="53"/>
      <c r="Q101" s="53"/>
      <c r="S101" s="149"/>
      <c r="T101" s="52"/>
      <c r="U101" s="133"/>
      <c r="V101" s="54"/>
      <c r="W101" s="7"/>
      <c r="Y101" s="7"/>
      <c r="Z101" s="55"/>
      <c r="AA101" s="137"/>
      <c r="AB101" s="7"/>
      <c r="AC101" s="7"/>
      <c r="AE101" s="7"/>
      <c r="AF101" s="52"/>
      <c r="AG101" s="137"/>
      <c r="AH101" s="7"/>
      <c r="AI101" s="7"/>
      <c r="AK101" s="7"/>
      <c r="AL101" s="52"/>
      <c r="AM101" s="137"/>
      <c r="AN101" s="7"/>
      <c r="AO101" s="7"/>
      <c r="AP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</row>
    <row r="102" spans="1:60" ht="18" x14ac:dyDescent="0.2">
      <c r="A102" s="7"/>
      <c r="B102" s="53"/>
      <c r="C102" s="53"/>
      <c r="D102" s="53"/>
      <c r="E102" s="53"/>
      <c r="F102" s="53"/>
      <c r="G102" s="53"/>
      <c r="H102" s="53"/>
      <c r="I102" s="53"/>
      <c r="L102" s="53"/>
      <c r="M102" s="53"/>
      <c r="N102" s="53"/>
      <c r="O102" s="53"/>
      <c r="P102" s="53"/>
      <c r="Q102" s="53"/>
      <c r="S102" s="149"/>
      <c r="T102" s="52"/>
      <c r="U102" s="133"/>
      <c r="V102" s="54"/>
      <c r="W102" s="7"/>
      <c r="Y102" s="7"/>
      <c r="Z102" s="55"/>
      <c r="AA102" s="137"/>
      <c r="AB102" s="7"/>
      <c r="AC102" s="7"/>
      <c r="AE102" s="7"/>
      <c r="AF102" s="52"/>
      <c r="AG102" s="137"/>
      <c r="AH102" s="7"/>
      <c r="AI102" s="7"/>
      <c r="AK102" s="7"/>
      <c r="AL102" s="52"/>
      <c r="AM102" s="137"/>
      <c r="AN102" s="7"/>
      <c r="AO102" s="7"/>
      <c r="AP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</row>
    <row r="103" spans="1:60" ht="18" x14ac:dyDescent="0.2">
      <c r="A103" s="7"/>
      <c r="B103" s="53"/>
      <c r="C103" s="53"/>
      <c r="D103" s="53"/>
      <c r="E103" s="53"/>
      <c r="F103" s="53"/>
      <c r="G103" s="53"/>
      <c r="H103" s="53"/>
      <c r="I103" s="53"/>
      <c r="L103" s="53"/>
      <c r="M103" s="53"/>
      <c r="N103" s="53"/>
      <c r="O103" s="53"/>
      <c r="P103" s="53"/>
      <c r="Q103" s="53"/>
      <c r="S103" s="149"/>
      <c r="T103" s="52"/>
      <c r="U103" s="133"/>
      <c r="V103" s="54"/>
      <c r="W103" s="7"/>
      <c r="Y103" s="7"/>
      <c r="Z103" s="55"/>
      <c r="AA103" s="137"/>
      <c r="AB103" s="7"/>
      <c r="AC103" s="7"/>
      <c r="AE103" s="7"/>
      <c r="AF103" s="52"/>
      <c r="AG103" s="137"/>
      <c r="AH103" s="7"/>
      <c r="AI103" s="7"/>
      <c r="AK103" s="7"/>
      <c r="AL103" s="52"/>
      <c r="AM103" s="137"/>
      <c r="AN103" s="7"/>
      <c r="AO103" s="7"/>
      <c r="AP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</row>
    <row r="104" spans="1:60" ht="18" x14ac:dyDescent="0.2">
      <c r="A104" s="7"/>
      <c r="B104" s="53"/>
      <c r="C104" s="53"/>
      <c r="D104" s="53"/>
      <c r="E104" s="53"/>
      <c r="F104" s="53"/>
      <c r="G104" s="53"/>
      <c r="H104" s="53"/>
      <c r="I104" s="53"/>
      <c r="L104" s="53"/>
      <c r="M104" s="53"/>
      <c r="N104" s="53"/>
      <c r="O104" s="53"/>
      <c r="P104" s="53"/>
      <c r="Q104" s="53"/>
      <c r="S104" s="149"/>
      <c r="T104" s="52"/>
      <c r="U104" s="133"/>
      <c r="V104" s="54"/>
      <c r="W104" s="7"/>
      <c r="Y104" s="7"/>
      <c r="Z104" s="55"/>
      <c r="AA104" s="137"/>
      <c r="AB104" s="7"/>
      <c r="AC104" s="7"/>
      <c r="AE104" s="7"/>
      <c r="AF104" s="52"/>
      <c r="AG104" s="137"/>
      <c r="AH104" s="7"/>
      <c r="AI104" s="7"/>
      <c r="AK104" s="7"/>
      <c r="AL104" s="52"/>
      <c r="AM104" s="137"/>
      <c r="AN104" s="7"/>
      <c r="AO104" s="7"/>
      <c r="AP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</row>
    <row r="105" spans="1:60" ht="18" x14ac:dyDescent="0.2">
      <c r="A105" s="7"/>
      <c r="B105" s="53"/>
      <c r="C105" s="53"/>
      <c r="D105" s="53"/>
      <c r="E105" s="53"/>
      <c r="F105" s="53"/>
      <c r="G105" s="53"/>
      <c r="H105" s="53"/>
      <c r="I105" s="53"/>
      <c r="L105" s="53"/>
      <c r="M105" s="53"/>
      <c r="N105" s="53"/>
      <c r="O105" s="53"/>
      <c r="P105" s="53"/>
      <c r="Q105" s="53"/>
      <c r="S105" s="149"/>
      <c r="T105" s="52"/>
      <c r="U105" s="133"/>
      <c r="V105" s="54"/>
      <c r="W105" s="7"/>
      <c r="Y105" s="7"/>
      <c r="Z105" s="55"/>
      <c r="AA105" s="137"/>
      <c r="AB105" s="7"/>
      <c r="AC105" s="7"/>
      <c r="AE105" s="7"/>
      <c r="AF105" s="52"/>
      <c r="AG105" s="137"/>
      <c r="AH105" s="7"/>
      <c r="AI105" s="7"/>
      <c r="AK105" s="7"/>
      <c r="AL105" s="52"/>
      <c r="AM105" s="137"/>
      <c r="AN105" s="7"/>
      <c r="AO105" s="7"/>
      <c r="AP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</row>
    <row r="106" spans="1:60" ht="18" x14ac:dyDescent="0.2">
      <c r="A106" s="7"/>
      <c r="B106" s="53"/>
      <c r="C106" s="53"/>
      <c r="D106" s="53"/>
      <c r="E106" s="53"/>
      <c r="F106" s="53"/>
      <c r="G106" s="53"/>
      <c r="H106" s="53"/>
      <c r="I106" s="53"/>
      <c r="L106" s="53"/>
      <c r="M106" s="53"/>
      <c r="N106" s="53"/>
      <c r="O106" s="53"/>
      <c r="P106" s="53"/>
      <c r="Q106" s="53"/>
      <c r="S106" s="149"/>
      <c r="T106" s="52"/>
      <c r="U106" s="133"/>
      <c r="V106" s="54"/>
      <c r="W106" s="7"/>
      <c r="Y106" s="7"/>
      <c r="Z106" s="55"/>
      <c r="AA106" s="137"/>
      <c r="AB106" s="7"/>
      <c r="AC106" s="7"/>
      <c r="AE106" s="7"/>
      <c r="AF106" s="52"/>
      <c r="AG106" s="137"/>
      <c r="AH106" s="7"/>
      <c r="AI106" s="7"/>
      <c r="AK106" s="7"/>
      <c r="AL106" s="52"/>
      <c r="AM106" s="137"/>
      <c r="AN106" s="7"/>
      <c r="AO106" s="7"/>
      <c r="AP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</row>
    <row r="107" spans="1:60" ht="18" x14ac:dyDescent="0.2">
      <c r="A107" s="7"/>
      <c r="B107" s="53"/>
      <c r="C107" s="53"/>
      <c r="D107" s="53"/>
      <c r="E107" s="53"/>
      <c r="F107" s="53"/>
      <c r="G107" s="53"/>
      <c r="H107" s="53"/>
      <c r="I107" s="53"/>
      <c r="L107" s="53"/>
      <c r="M107" s="53"/>
      <c r="N107" s="53"/>
      <c r="O107" s="53"/>
      <c r="P107" s="53"/>
      <c r="Q107" s="53"/>
      <c r="S107" s="149"/>
      <c r="T107" s="52"/>
      <c r="U107" s="133"/>
      <c r="V107" s="54"/>
      <c r="W107" s="7"/>
      <c r="Y107" s="7"/>
      <c r="Z107" s="55"/>
      <c r="AA107" s="137"/>
      <c r="AB107" s="7"/>
      <c r="AC107" s="7"/>
      <c r="AE107" s="7"/>
      <c r="AF107" s="52"/>
      <c r="AG107" s="137"/>
      <c r="AH107" s="7"/>
      <c r="AI107" s="7"/>
      <c r="AK107" s="7"/>
      <c r="AL107" s="52"/>
      <c r="AM107" s="137"/>
      <c r="AN107" s="7"/>
      <c r="AO107" s="7"/>
      <c r="AP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</row>
    <row r="108" spans="1:60" ht="18" x14ac:dyDescent="0.2">
      <c r="A108" s="7"/>
      <c r="B108" s="53"/>
      <c r="C108" s="53"/>
      <c r="D108" s="53"/>
      <c r="E108" s="53"/>
      <c r="F108" s="53"/>
      <c r="G108" s="53"/>
      <c r="H108" s="53"/>
      <c r="I108" s="53"/>
      <c r="L108" s="53"/>
      <c r="M108" s="53"/>
      <c r="N108" s="53"/>
      <c r="O108" s="53"/>
      <c r="P108" s="53"/>
      <c r="Q108" s="53"/>
      <c r="S108" s="149"/>
      <c r="T108" s="52"/>
      <c r="U108" s="133"/>
      <c r="V108" s="54"/>
      <c r="W108" s="7"/>
      <c r="Y108" s="7"/>
      <c r="Z108" s="55"/>
      <c r="AA108" s="137"/>
      <c r="AB108" s="7"/>
      <c r="AC108" s="7"/>
      <c r="AE108" s="7"/>
      <c r="AF108" s="52"/>
      <c r="AG108" s="137"/>
      <c r="AH108" s="7"/>
      <c r="AI108" s="7"/>
      <c r="AK108" s="7"/>
      <c r="AL108" s="52"/>
      <c r="AM108" s="137"/>
      <c r="AN108" s="7"/>
      <c r="AO108" s="7"/>
      <c r="AP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</row>
    <row r="109" spans="1:60" ht="18" x14ac:dyDescent="0.2">
      <c r="A109" s="7"/>
      <c r="B109" s="53"/>
      <c r="C109" s="53"/>
      <c r="D109" s="53"/>
      <c r="E109" s="53"/>
      <c r="F109" s="53"/>
      <c r="G109" s="53"/>
      <c r="H109" s="53"/>
      <c r="I109" s="53"/>
      <c r="L109" s="53"/>
      <c r="M109" s="53"/>
      <c r="N109" s="53"/>
      <c r="O109" s="53"/>
      <c r="P109" s="53"/>
      <c r="Q109" s="53"/>
      <c r="S109" s="149"/>
      <c r="T109" s="52"/>
      <c r="U109" s="133"/>
      <c r="V109" s="54"/>
      <c r="W109" s="7"/>
      <c r="Y109" s="7"/>
      <c r="Z109" s="55"/>
      <c r="AA109" s="137"/>
      <c r="AB109" s="7"/>
      <c r="AC109" s="7"/>
      <c r="AE109" s="7"/>
      <c r="AF109" s="52"/>
      <c r="AG109" s="137"/>
      <c r="AH109" s="7"/>
      <c r="AI109" s="7"/>
      <c r="AK109" s="7"/>
      <c r="AL109" s="52"/>
      <c r="AM109" s="137"/>
      <c r="AN109" s="7"/>
      <c r="AO109" s="7"/>
      <c r="AP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</row>
    <row r="110" spans="1:60" ht="18" x14ac:dyDescent="0.2">
      <c r="A110" s="7"/>
      <c r="B110" s="53"/>
      <c r="C110" s="53"/>
      <c r="D110" s="53"/>
      <c r="E110" s="53"/>
      <c r="F110" s="53"/>
      <c r="G110" s="53"/>
      <c r="H110" s="53"/>
      <c r="I110" s="53"/>
      <c r="L110" s="53"/>
      <c r="M110" s="53"/>
      <c r="N110" s="53"/>
      <c r="O110" s="53"/>
      <c r="P110" s="53"/>
      <c r="Q110" s="53"/>
      <c r="S110" s="149"/>
      <c r="T110" s="52"/>
      <c r="U110" s="133"/>
      <c r="V110" s="54"/>
      <c r="W110" s="7"/>
      <c r="Y110" s="7"/>
      <c r="Z110" s="55"/>
      <c r="AA110" s="137"/>
      <c r="AB110" s="7"/>
      <c r="AC110" s="7"/>
      <c r="AE110" s="7"/>
      <c r="AF110" s="52"/>
      <c r="AG110" s="137"/>
      <c r="AH110" s="7"/>
      <c r="AI110" s="7"/>
      <c r="AK110" s="7"/>
      <c r="AL110" s="52"/>
      <c r="AM110" s="137"/>
      <c r="AN110" s="7"/>
      <c r="AO110" s="7"/>
      <c r="AP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</row>
    <row r="111" spans="1:60" ht="18" x14ac:dyDescent="0.2">
      <c r="A111" s="7"/>
      <c r="B111" s="53"/>
      <c r="C111" s="53"/>
      <c r="D111" s="53"/>
      <c r="E111" s="53"/>
      <c r="F111" s="53"/>
      <c r="G111" s="53"/>
      <c r="H111" s="53"/>
      <c r="I111" s="53"/>
      <c r="L111" s="53"/>
      <c r="M111" s="53"/>
      <c r="N111" s="53"/>
      <c r="O111" s="53"/>
      <c r="P111" s="53"/>
      <c r="Q111" s="53"/>
      <c r="S111" s="149"/>
      <c r="T111" s="52"/>
      <c r="U111" s="133"/>
      <c r="V111" s="54"/>
      <c r="W111" s="7"/>
      <c r="Y111" s="7"/>
      <c r="Z111" s="55"/>
      <c r="AA111" s="137"/>
      <c r="AB111" s="7"/>
      <c r="AC111" s="7"/>
      <c r="AE111" s="7"/>
      <c r="AF111" s="52"/>
      <c r="AG111" s="137"/>
      <c r="AH111" s="7"/>
      <c r="AI111" s="7"/>
      <c r="AK111" s="7"/>
      <c r="AL111" s="52"/>
      <c r="AM111" s="137"/>
      <c r="AN111" s="7"/>
      <c r="AO111" s="7"/>
      <c r="AP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</row>
    <row r="112" spans="1:60" ht="18" x14ac:dyDescent="0.2">
      <c r="A112" s="7"/>
      <c r="B112" s="53"/>
      <c r="C112" s="53"/>
      <c r="D112" s="53"/>
      <c r="E112" s="53"/>
      <c r="F112" s="53"/>
      <c r="G112" s="53"/>
      <c r="H112" s="53"/>
      <c r="I112" s="53"/>
      <c r="L112" s="53"/>
      <c r="M112" s="53"/>
      <c r="N112" s="53"/>
      <c r="O112" s="53"/>
      <c r="P112" s="53"/>
      <c r="Q112" s="53"/>
      <c r="S112" s="149"/>
      <c r="T112" s="52"/>
      <c r="U112" s="133"/>
      <c r="V112" s="54"/>
      <c r="W112" s="7"/>
      <c r="Y112" s="7"/>
      <c r="Z112" s="55"/>
      <c r="AA112" s="137"/>
      <c r="AB112" s="7"/>
      <c r="AC112" s="7"/>
      <c r="AE112" s="7"/>
      <c r="AF112" s="52"/>
      <c r="AG112" s="137"/>
      <c r="AH112" s="7"/>
      <c r="AI112" s="7"/>
      <c r="AK112" s="7"/>
      <c r="AL112" s="52"/>
      <c r="AM112" s="137"/>
      <c r="AN112" s="7"/>
      <c r="AO112" s="7"/>
      <c r="AP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</row>
    <row r="113" spans="1:60" ht="18" x14ac:dyDescent="0.2">
      <c r="A113" s="7"/>
      <c r="B113" s="53"/>
      <c r="C113" s="53"/>
      <c r="D113" s="53"/>
      <c r="E113" s="53"/>
      <c r="F113" s="53"/>
      <c r="G113" s="53"/>
      <c r="H113" s="53"/>
      <c r="I113" s="53"/>
      <c r="L113" s="53"/>
      <c r="M113" s="53"/>
      <c r="N113" s="53"/>
      <c r="O113" s="53"/>
      <c r="P113" s="53"/>
      <c r="Q113" s="53"/>
      <c r="S113" s="149"/>
      <c r="T113" s="52"/>
      <c r="U113" s="133"/>
      <c r="V113" s="54"/>
      <c r="W113" s="7"/>
      <c r="Y113" s="7"/>
      <c r="Z113" s="55"/>
      <c r="AA113" s="137"/>
      <c r="AB113" s="7"/>
      <c r="AC113" s="7"/>
      <c r="AE113" s="7"/>
      <c r="AF113" s="52"/>
      <c r="AG113" s="137"/>
      <c r="AH113" s="7"/>
      <c r="AI113" s="7"/>
      <c r="AK113" s="7"/>
      <c r="AL113" s="52"/>
      <c r="AM113" s="137"/>
      <c r="AN113" s="7"/>
      <c r="AO113" s="7"/>
      <c r="AP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</row>
    <row r="114" spans="1:60" ht="18" x14ac:dyDescent="0.2">
      <c r="A114" s="7"/>
      <c r="B114" s="53"/>
      <c r="C114" s="53"/>
      <c r="D114" s="53"/>
      <c r="E114" s="53"/>
      <c r="F114" s="53"/>
      <c r="G114" s="53"/>
      <c r="H114" s="53"/>
      <c r="I114" s="53"/>
      <c r="L114" s="53"/>
      <c r="M114" s="53"/>
      <c r="N114" s="53"/>
      <c r="O114" s="53"/>
      <c r="P114" s="53"/>
      <c r="Q114" s="53"/>
      <c r="S114" s="149"/>
      <c r="T114" s="52"/>
      <c r="U114" s="133"/>
      <c r="V114" s="54"/>
      <c r="W114" s="7"/>
      <c r="Y114" s="7"/>
      <c r="Z114" s="55"/>
      <c r="AA114" s="137"/>
      <c r="AB114" s="7"/>
      <c r="AC114" s="7"/>
      <c r="AE114" s="7"/>
      <c r="AF114" s="52"/>
      <c r="AG114" s="137"/>
      <c r="AH114" s="7"/>
      <c r="AI114" s="7"/>
      <c r="AK114" s="7"/>
      <c r="AL114" s="52"/>
      <c r="AM114" s="137"/>
      <c r="AN114" s="7"/>
      <c r="AO114" s="7"/>
      <c r="AP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</row>
    <row r="115" spans="1:60" ht="18" x14ac:dyDescent="0.2">
      <c r="A115" s="7"/>
      <c r="B115" s="53"/>
      <c r="C115" s="53"/>
      <c r="D115" s="53"/>
      <c r="E115" s="53"/>
      <c r="F115" s="53"/>
      <c r="G115" s="53"/>
      <c r="H115" s="53"/>
      <c r="I115" s="53"/>
      <c r="L115" s="53"/>
      <c r="M115" s="53"/>
      <c r="N115" s="53"/>
      <c r="O115" s="53"/>
      <c r="P115" s="53"/>
      <c r="Q115" s="53"/>
      <c r="S115" s="149"/>
      <c r="T115" s="52"/>
      <c r="U115" s="133"/>
      <c r="V115" s="54"/>
      <c r="W115" s="7"/>
      <c r="Y115" s="7"/>
      <c r="Z115" s="55"/>
      <c r="AA115" s="137"/>
      <c r="AB115" s="7"/>
      <c r="AC115" s="7"/>
      <c r="AE115" s="7"/>
      <c r="AF115" s="52"/>
      <c r="AG115" s="137"/>
      <c r="AH115" s="7"/>
      <c r="AI115" s="7"/>
      <c r="AK115" s="7"/>
      <c r="AL115" s="52"/>
      <c r="AM115" s="137"/>
      <c r="AN115" s="7"/>
      <c r="AO115" s="7"/>
      <c r="AP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</row>
    <row r="116" spans="1:60" ht="18" x14ac:dyDescent="0.2">
      <c r="A116" s="7"/>
      <c r="B116" s="53"/>
      <c r="C116" s="53"/>
      <c r="D116" s="53"/>
      <c r="E116" s="53"/>
      <c r="F116" s="53"/>
      <c r="G116" s="53"/>
      <c r="H116" s="53"/>
      <c r="I116" s="53"/>
      <c r="L116" s="53"/>
      <c r="M116" s="53"/>
      <c r="N116" s="53"/>
      <c r="O116" s="53"/>
      <c r="P116" s="53"/>
      <c r="Q116" s="53"/>
      <c r="S116" s="149"/>
      <c r="T116" s="52"/>
      <c r="U116" s="133"/>
      <c r="V116" s="54"/>
      <c r="W116" s="7"/>
      <c r="Y116" s="7"/>
      <c r="Z116" s="55"/>
      <c r="AA116" s="137"/>
      <c r="AB116" s="7"/>
      <c r="AC116" s="7"/>
      <c r="AE116" s="7"/>
      <c r="AF116" s="52"/>
      <c r="AG116" s="137"/>
      <c r="AH116" s="7"/>
      <c r="AI116" s="7"/>
      <c r="AK116" s="7"/>
      <c r="AL116" s="52"/>
      <c r="AM116" s="137"/>
      <c r="AN116" s="7"/>
      <c r="AO116" s="7"/>
      <c r="AP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</row>
    <row r="117" spans="1:60" ht="18" x14ac:dyDescent="0.2">
      <c r="A117" s="7"/>
      <c r="B117" s="53"/>
      <c r="C117" s="53"/>
      <c r="D117" s="53"/>
      <c r="E117" s="53"/>
      <c r="F117" s="53"/>
      <c r="G117" s="53"/>
      <c r="H117" s="53"/>
      <c r="I117" s="53"/>
      <c r="L117" s="53"/>
      <c r="M117" s="53"/>
      <c r="N117" s="53"/>
      <c r="O117" s="53"/>
      <c r="P117" s="53"/>
      <c r="Q117" s="53"/>
      <c r="S117" s="149"/>
      <c r="T117" s="52"/>
      <c r="U117" s="133"/>
      <c r="V117" s="54"/>
      <c r="W117" s="7"/>
      <c r="Y117" s="7"/>
      <c r="Z117" s="55"/>
      <c r="AA117" s="137"/>
      <c r="AB117" s="7"/>
      <c r="AC117" s="7"/>
      <c r="AE117" s="7"/>
      <c r="AF117" s="52"/>
      <c r="AG117" s="137"/>
      <c r="AH117" s="7"/>
      <c r="AI117" s="7"/>
      <c r="AK117" s="7"/>
      <c r="AL117" s="52"/>
      <c r="AM117" s="137"/>
      <c r="AN117" s="7"/>
      <c r="AO117" s="7"/>
      <c r="AP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</row>
    <row r="118" spans="1:60" ht="18" x14ac:dyDescent="0.2">
      <c r="A118" s="7"/>
      <c r="B118" s="53"/>
      <c r="C118" s="53"/>
      <c r="D118" s="53"/>
      <c r="E118" s="53"/>
      <c r="F118" s="53"/>
      <c r="G118" s="53"/>
      <c r="H118" s="53"/>
      <c r="I118" s="53"/>
      <c r="L118" s="53"/>
      <c r="M118" s="53"/>
      <c r="N118" s="53"/>
      <c r="O118" s="53"/>
      <c r="P118" s="53"/>
      <c r="Q118" s="53"/>
      <c r="S118" s="149"/>
      <c r="T118" s="52"/>
      <c r="U118" s="133"/>
      <c r="V118" s="54"/>
      <c r="W118" s="7"/>
      <c r="Y118" s="7"/>
      <c r="Z118" s="55"/>
      <c r="AA118" s="137"/>
      <c r="AB118" s="7"/>
      <c r="AC118" s="7"/>
      <c r="AE118" s="7"/>
      <c r="AF118" s="52"/>
      <c r="AG118" s="137"/>
      <c r="AH118" s="7"/>
      <c r="AI118" s="7"/>
      <c r="AK118" s="7"/>
      <c r="AL118" s="52"/>
      <c r="AM118" s="137"/>
      <c r="AN118" s="7"/>
      <c r="AO118" s="7"/>
      <c r="AP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</row>
    <row r="119" spans="1:60" ht="18" x14ac:dyDescent="0.2">
      <c r="A119" s="7"/>
      <c r="B119" s="53"/>
      <c r="C119" s="53"/>
      <c r="D119" s="53"/>
      <c r="E119" s="53"/>
      <c r="F119" s="53"/>
      <c r="G119" s="53"/>
      <c r="H119" s="53"/>
      <c r="I119" s="53"/>
      <c r="L119" s="53"/>
      <c r="M119" s="53"/>
      <c r="N119" s="53"/>
      <c r="O119" s="53"/>
      <c r="P119" s="53"/>
      <c r="Q119" s="53"/>
      <c r="S119" s="149"/>
      <c r="T119" s="52"/>
      <c r="U119" s="133"/>
      <c r="V119" s="54"/>
      <c r="W119" s="7"/>
      <c r="Y119" s="7"/>
      <c r="Z119" s="55"/>
      <c r="AA119" s="137"/>
      <c r="AB119" s="7"/>
      <c r="AC119" s="7"/>
      <c r="AE119" s="7"/>
      <c r="AF119" s="52"/>
      <c r="AG119" s="137"/>
      <c r="AH119" s="7"/>
      <c r="AI119" s="7"/>
      <c r="AK119" s="7"/>
      <c r="AL119" s="52"/>
      <c r="AM119" s="137"/>
      <c r="AN119" s="7"/>
      <c r="AO119" s="7"/>
      <c r="AP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</row>
    <row r="120" spans="1:60" ht="18" x14ac:dyDescent="0.2">
      <c r="A120" s="7"/>
      <c r="B120" s="53"/>
      <c r="C120" s="53"/>
      <c r="D120" s="53"/>
      <c r="E120" s="53"/>
      <c r="F120" s="53"/>
      <c r="G120" s="53"/>
      <c r="H120" s="53"/>
      <c r="I120" s="53"/>
      <c r="L120" s="53"/>
      <c r="M120" s="53"/>
      <c r="N120" s="53"/>
      <c r="O120" s="53"/>
      <c r="P120" s="53"/>
      <c r="Q120" s="53"/>
      <c r="S120" s="149"/>
      <c r="T120" s="52"/>
      <c r="U120" s="133"/>
      <c r="V120" s="54"/>
      <c r="W120" s="7"/>
      <c r="Y120" s="7"/>
      <c r="Z120" s="55"/>
      <c r="AA120" s="137"/>
      <c r="AB120" s="7"/>
      <c r="AC120" s="7"/>
      <c r="AE120" s="7"/>
      <c r="AF120" s="52"/>
      <c r="AG120" s="137"/>
      <c r="AH120" s="7"/>
      <c r="AI120" s="7"/>
      <c r="AK120" s="7"/>
      <c r="AL120" s="52"/>
      <c r="AM120" s="137"/>
      <c r="AN120" s="7"/>
      <c r="AO120" s="7"/>
      <c r="AP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</row>
    <row r="121" spans="1:60" ht="18" x14ac:dyDescent="0.2">
      <c r="A121" s="7"/>
      <c r="B121" s="53"/>
      <c r="C121" s="53"/>
      <c r="D121" s="53"/>
      <c r="E121" s="53"/>
      <c r="F121" s="53"/>
      <c r="G121" s="53"/>
      <c r="H121" s="53"/>
      <c r="I121" s="53"/>
      <c r="L121" s="53"/>
      <c r="M121" s="53"/>
      <c r="N121" s="53"/>
      <c r="O121" s="53"/>
      <c r="P121" s="53"/>
      <c r="Q121" s="53"/>
      <c r="S121" s="149"/>
      <c r="T121" s="52"/>
      <c r="U121" s="133"/>
      <c r="V121" s="54"/>
      <c r="W121" s="7"/>
      <c r="Y121" s="7"/>
      <c r="Z121" s="55"/>
      <c r="AA121" s="137"/>
      <c r="AB121" s="7"/>
      <c r="AC121" s="7"/>
      <c r="AE121" s="7"/>
      <c r="AF121" s="52"/>
      <c r="AG121" s="137"/>
      <c r="AH121" s="7"/>
      <c r="AI121" s="7"/>
      <c r="AK121" s="7"/>
      <c r="AL121" s="52"/>
      <c r="AM121" s="137"/>
      <c r="AN121" s="7"/>
      <c r="AO121" s="7"/>
      <c r="AP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</row>
    <row r="122" spans="1:60" ht="18" x14ac:dyDescent="0.2">
      <c r="A122" s="7"/>
      <c r="B122" s="53"/>
      <c r="C122" s="53"/>
      <c r="D122" s="53"/>
      <c r="E122" s="53"/>
      <c r="F122" s="53"/>
      <c r="G122" s="53"/>
      <c r="H122" s="53"/>
      <c r="I122" s="53"/>
      <c r="L122" s="53"/>
      <c r="M122" s="53"/>
      <c r="N122" s="53"/>
      <c r="O122" s="53"/>
      <c r="P122" s="53"/>
      <c r="Q122" s="53"/>
      <c r="S122" s="149"/>
      <c r="T122" s="52"/>
      <c r="U122" s="133"/>
      <c r="V122" s="54"/>
      <c r="W122" s="7"/>
      <c r="Y122" s="7"/>
      <c r="Z122" s="55"/>
      <c r="AA122" s="137"/>
      <c r="AB122" s="7"/>
      <c r="AC122" s="7"/>
      <c r="AE122" s="7"/>
      <c r="AF122" s="52"/>
      <c r="AG122" s="137"/>
      <c r="AH122" s="7"/>
      <c r="AI122" s="7"/>
      <c r="AK122" s="7"/>
      <c r="AL122" s="52"/>
      <c r="AM122" s="137"/>
      <c r="AN122" s="7"/>
      <c r="AO122" s="7"/>
      <c r="AP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</row>
    <row r="123" spans="1:60" ht="18" x14ac:dyDescent="0.2">
      <c r="A123" s="7"/>
      <c r="B123" s="53"/>
      <c r="C123" s="53"/>
      <c r="D123" s="53"/>
      <c r="E123" s="53"/>
      <c r="F123" s="53"/>
      <c r="G123" s="53"/>
      <c r="H123" s="53"/>
      <c r="I123" s="53"/>
      <c r="L123" s="53"/>
      <c r="M123" s="53"/>
      <c r="N123" s="53"/>
      <c r="O123" s="53"/>
      <c r="P123" s="53"/>
      <c r="Q123" s="53"/>
      <c r="S123" s="149"/>
      <c r="T123" s="52"/>
      <c r="U123" s="133"/>
      <c r="V123" s="54"/>
      <c r="W123" s="7"/>
      <c r="Y123" s="7"/>
      <c r="Z123" s="55"/>
      <c r="AA123" s="137"/>
      <c r="AB123" s="7"/>
      <c r="AC123" s="7"/>
      <c r="AE123" s="7"/>
      <c r="AF123" s="52"/>
      <c r="AG123" s="137"/>
      <c r="AH123" s="7"/>
      <c r="AI123" s="7"/>
      <c r="AK123" s="7"/>
      <c r="AL123" s="52"/>
      <c r="AM123" s="137"/>
      <c r="AN123" s="7"/>
      <c r="AO123" s="7"/>
      <c r="AP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</row>
    <row r="124" spans="1:60" ht="18" x14ac:dyDescent="0.2">
      <c r="A124" s="7"/>
      <c r="B124" s="53"/>
      <c r="C124" s="53"/>
      <c r="D124" s="53"/>
      <c r="E124" s="53"/>
      <c r="F124" s="53"/>
      <c r="G124" s="53"/>
      <c r="H124" s="53"/>
      <c r="I124" s="53"/>
      <c r="L124" s="53"/>
      <c r="M124" s="53"/>
      <c r="N124" s="53"/>
      <c r="O124" s="53"/>
      <c r="P124" s="53"/>
      <c r="Q124" s="53"/>
      <c r="S124" s="149"/>
      <c r="T124" s="52"/>
      <c r="U124" s="133"/>
      <c r="V124" s="54"/>
      <c r="W124" s="7"/>
      <c r="Y124" s="7"/>
      <c r="Z124" s="55"/>
      <c r="AA124" s="137"/>
      <c r="AB124" s="7"/>
      <c r="AC124" s="7"/>
      <c r="AE124" s="7"/>
      <c r="AF124" s="52"/>
      <c r="AG124" s="137"/>
      <c r="AH124" s="7"/>
      <c r="AI124" s="7"/>
      <c r="AK124" s="7"/>
      <c r="AL124" s="52"/>
      <c r="AM124" s="137"/>
      <c r="AN124" s="7"/>
      <c r="AO124" s="7"/>
      <c r="AP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</row>
    <row r="125" spans="1:60" ht="18" x14ac:dyDescent="0.2">
      <c r="A125" s="7"/>
      <c r="B125" s="53"/>
      <c r="C125" s="53"/>
      <c r="D125" s="53"/>
      <c r="E125" s="53"/>
      <c r="F125" s="53"/>
      <c r="G125" s="53"/>
      <c r="H125" s="53"/>
      <c r="I125" s="53"/>
      <c r="L125" s="53"/>
      <c r="M125" s="53"/>
      <c r="N125" s="53"/>
      <c r="O125" s="53"/>
      <c r="P125" s="53"/>
      <c r="Q125" s="53"/>
      <c r="S125" s="149"/>
      <c r="T125" s="52"/>
      <c r="U125" s="133"/>
      <c r="V125" s="54"/>
      <c r="W125" s="7"/>
      <c r="Y125" s="7"/>
      <c r="Z125" s="55"/>
      <c r="AA125" s="137"/>
      <c r="AB125" s="7"/>
      <c r="AC125" s="7"/>
      <c r="AE125" s="7"/>
      <c r="AF125" s="52"/>
      <c r="AG125" s="137"/>
      <c r="AH125" s="7"/>
      <c r="AI125" s="7"/>
      <c r="AK125" s="7"/>
      <c r="AL125" s="52"/>
      <c r="AM125" s="137"/>
      <c r="AN125" s="7"/>
      <c r="AO125" s="7"/>
      <c r="AP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</row>
    <row r="126" spans="1:60" ht="18" x14ac:dyDescent="0.2">
      <c r="A126" s="7"/>
      <c r="B126" s="53"/>
      <c r="C126" s="53"/>
      <c r="D126" s="53"/>
      <c r="E126" s="53"/>
      <c r="F126" s="53"/>
      <c r="G126" s="53"/>
      <c r="H126" s="53"/>
      <c r="I126" s="53"/>
      <c r="L126" s="53"/>
      <c r="M126" s="53"/>
      <c r="N126" s="53"/>
      <c r="O126" s="53"/>
      <c r="P126" s="53"/>
      <c r="Q126" s="53"/>
      <c r="S126" s="149"/>
      <c r="T126" s="52"/>
      <c r="U126" s="133"/>
      <c r="V126" s="54"/>
      <c r="W126" s="7"/>
      <c r="Y126" s="7"/>
      <c r="Z126" s="55"/>
      <c r="AA126" s="137"/>
      <c r="AB126" s="7"/>
      <c r="AC126" s="7"/>
      <c r="AE126" s="7"/>
      <c r="AF126" s="52"/>
      <c r="AG126" s="137"/>
      <c r="AH126" s="7"/>
      <c r="AI126" s="7"/>
      <c r="AK126" s="7"/>
      <c r="AL126" s="52"/>
      <c r="AM126" s="137"/>
      <c r="AN126" s="7"/>
      <c r="AO126" s="7"/>
      <c r="AP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</row>
    <row r="127" spans="1:60" ht="18" x14ac:dyDescent="0.2">
      <c r="A127" s="7"/>
      <c r="B127" s="53"/>
      <c r="C127" s="53"/>
      <c r="D127" s="53"/>
      <c r="E127" s="53"/>
      <c r="F127" s="53"/>
      <c r="G127" s="53"/>
      <c r="H127" s="53"/>
      <c r="I127" s="53"/>
      <c r="L127" s="53"/>
      <c r="M127" s="53"/>
      <c r="N127" s="53"/>
      <c r="O127" s="53"/>
      <c r="P127" s="53"/>
      <c r="Q127" s="53"/>
      <c r="S127" s="149"/>
      <c r="T127" s="52"/>
      <c r="U127" s="133"/>
      <c r="V127" s="54"/>
      <c r="W127" s="7"/>
      <c r="Y127" s="7"/>
      <c r="Z127" s="55"/>
      <c r="AA127" s="137"/>
      <c r="AB127" s="7"/>
      <c r="AC127" s="7"/>
      <c r="AE127" s="7"/>
      <c r="AF127" s="52"/>
      <c r="AG127" s="137"/>
      <c r="AH127" s="7"/>
      <c r="AI127" s="7"/>
      <c r="AK127" s="7"/>
      <c r="AL127" s="52"/>
      <c r="AM127" s="137"/>
      <c r="AN127" s="7"/>
      <c r="AO127" s="7"/>
      <c r="AP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</row>
    <row r="128" spans="1:60" ht="18" x14ac:dyDescent="0.2">
      <c r="A128" s="7"/>
      <c r="B128" s="53"/>
      <c r="C128" s="53"/>
      <c r="D128" s="53"/>
      <c r="E128" s="53"/>
      <c r="F128" s="53"/>
      <c r="G128" s="53"/>
      <c r="H128" s="53"/>
      <c r="I128" s="53"/>
      <c r="L128" s="53"/>
      <c r="M128" s="53"/>
      <c r="N128" s="53"/>
      <c r="O128" s="53"/>
      <c r="P128" s="53"/>
      <c r="Q128" s="53"/>
      <c r="S128" s="149"/>
      <c r="T128" s="52"/>
      <c r="U128" s="133"/>
      <c r="V128" s="54"/>
      <c r="W128" s="7"/>
      <c r="Y128" s="7"/>
      <c r="Z128" s="55"/>
      <c r="AA128" s="137"/>
      <c r="AB128" s="7"/>
      <c r="AC128" s="7"/>
      <c r="AE128" s="7"/>
      <c r="AF128" s="52"/>
      <c r="AG128" s="137"/>
      <c r="AH128" s="7"/>
      <c r="AI128" s="7"/>
      <c r="AK128" s="7"/>
      <c r="AL128" s="52"/>
      <c r="AM128" s="137"/>
      <c r="AN128" s="7"/>
      <c r="AO128" s="7"/>
      <c r="AP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</row>
    <row r="129" spans="1:60" ht="18" x14ac:dyDescent="0.2">
      <c r="A129" s="7"/>
      <c r="B129" s="53"/>
      <c r="C129" s="53"/>
      <c r="D129" s="53"/>
      <c r="E129" s="53"/>
      <c r="F129" s="53"/>
      <c r="G129" s="53"/>
      <c r="H129" s="53"/>
      <c r="I129" s="53"/>
      <c r="L129" s="53"/>
      <c r="M129" s="53"/>
      <c r="N129" s="53"/>
      <c r="O129" s="53"/>
      <c r="P129" s="53"/>
      <c r="Q129" s="53"/>
      <c r="S129" s="149"/>
      <c r="T129" s="52"/>
      <c r="U129" s="133"/>
      <c r="V129" s="54"/>
      <c r="W129" s="7"/>
      <c r="Y129" s="7"/>
      <c r="Z129" s="55"/>
      <c r="AA129" s="137"/>
      <c r="AB129" s="7"/>
      <c r="AC129" s="7"/>
      <c r="AE129" s="7"/>
      <c r="AF129" s="52"/>
      <c r="AG129" s="137"/>
      <c r="AH129" s="7"/>
      <c r="AI129" s="7"/>
      <c r="AK129" s="7"/>
      <c r="AL129" s="52"/>
      <c r="AM129" s="137"/>
      <c r="AN129" s="7"/>
      <c r="AO129" s="7"/>
      <c r="AP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</row>
    <row r="130" spans="1:60" ht="18" x14ac:dyDescent="0.2">
      <c r="A130" s="7"/>
      <c r="B130" s="53"/>
      <c r="C130" s="53"/>
      <c r="D130" s="53"/>
      <c r="E130" s="53"/>
      <c r="F130" s="53"/>
      <c r="G130" s="53"/>
      <c r="H130" s="53"/>
      <c r="I130" s="53"/>
      <c r="L130" s="53"/>
      <c r="M130" s="53"/>
      <c r="N130" s="53"/>
      <c r="O130" s="53"/>
      <c r="P130" s="53"/>
      <c r="Q130" s="53"/>
      <c r="S130" s="149"/>
      <c r="T130" s="52"/>
      <c r="U130" s="133"/>
      <c r="V130" s="54"/>
      <c r="W130" s="7"/>
      <c r="Y130" s="7"/>
      <c r="Z130" s="55"/>
      <c r="AA130" s="137"/>
      <c r="AB130" s="7"/>
      <c r="AC130" s="7"/>
      <c r="AE130" s="7"/>
      <c r="AF130" s="52"/>
      <c r="AG130" s="137"/>
      <c r="AH130" s="7"/>
      <c r="AI130" s="7"/>
      <c r="AK130" s="7"/>
      <c r="AL130" s="52"/>
      <c r="AM130" s="137"/>
      <c r="AN130" s="7"/>
      <c r="AO130" s="7"/>
      <c r="AP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</row>
    <row r="131" spans="1:60" ht="18" x14ac:dyDescent="0.2">
      <c r="A131" s="7"/>
      <c r="B131" s="53"/>
      <c r="C131" s="53"/>
      <c r="D131" s="53"/>
      <c r="E131" s="53"/>
      <c r="F131" s="53"/>
      <c r="G131" s="53"/>
      <c r="H131" s="53"/>
      <c r="I131" s="53"/>
      <c r="L131" s="53"/>
      <c r="M131" s="53"/>
      <c r="N131" s="53"/>
      <c r="O131" s="53"/>
      <c r="P131" s="53"/>
      <c r="Q131" s="53"/>
      <c r="S131" s="149"/>
      <c r="T131" s="52"/>
      <c r="U131" s="133"/>
      <c r="V131" s="54"/>
      <c r="W131" s="7"/>
      <c r="Y131" s="7"/>
      <c r="Z131" s="55"/>
      <c r="AA131" s="137"/>
      <c r="AB131" s="7"/>
      <c r="AC131" s="7"/>
      <c r="AE131" s="7"/>
      <c r="AF131" s="52"/>
      <c r="AG131" s="137"/>
      <c r="AH131" s="7"/>
      <c r="AI131" s="7"/>
      <c r="AK131" s="7"/>
      <c r="AL131" s="52"/>
      <c r="AM131" s="137"/>
      <c r="AN131" s="7"/>
      <c r="AO131" s="7"/>
      <c r="AP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</row>
    <row r="132" spans="1:60" ht="18" x14ac:dyDescent="0.2">
      <c r="A132" s="7"/>
      <c r="B132" s="53"/>
      <c r="C132" s="53"/>
      <c r="D132" s="53"/>
      <c r="E132" s="53"/>
      <c r="F132" s="53"/>
      <c r="G132" s="53"/>
      <c r="H132" s="53"/>
      <c r="I132" s="53"/>
      <c r="L132" s="53"/>
      <c r="M132" s="53"/>
      <c r="N132" s="53"/>
      <c r="O132" s="53"/>
      <c r="P132" s="53"/>
      <c r="Q132" s="53"/>
      <c r="S132" s="149"/>
      <c r="T132" s="52"/>
      <c r="U132" s="133"/>
      <c r="V132" s="54"/>
      <c r="W132" s="7"/>
      <c r="Y132" s="7"/>
      <c r="Z132" s="55"/>
      <c r="AA132" s="137"/>
      <c r="AB132" s="7"/>
      <c r="AC132" s="7"/>
      <c r="AE132" s="7"/>
      <c r="AF132" s="52"/>
      <c r="AG132" s="137"/>
      <c r="AH132" s="7"/>
      <c r="AI132" s="7"/>
      <c r="AK132" s="7"/>
      <c r="AL132" s="52"/>
      <c r="AM132" s="137"/>
      <c r="AN132" s="7"/>
      <c r="AO132" s="7"/>
      <c r="AP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</row>
    <row r="133" spans="1:60" ht="18" x14ac:dyDescent="0.2">
      <c r="A133" s="7"/>
      <c r="B133" s="53"/>
      <c r="C133" s="53"/>
      <c r="D133" s="53"/>
      <c r="E133" s="53"/>
      <c r="F133" s="53"/>
      <c r="G133" s="53"/>
      <c r="H133" s="53"/>
      <c r="I133" s="53"/>
      <c r="L133" s="53"/>
      <c r="M133" s="53"/>
      <c r="N133" s="53"/>
      <c r="O133" s="53"/>
      <c r="P133" s="53"/>
      <c r="Q133" s="53"/>
      <c r="S133" s="149"/>
      <c r="T133" s="52"/>
      <c r="U133" s="133"/>
      <c r="V133" s="54"/>
      <c r="W133" s="7"/>
      <c r="Y133" s="7"/>
      <c r="Z133" s="55"/>
      <c r="AA133" s="137"/>
      <c r="AB133" s="7"/>
      <c r="AC133" s="7"/>
      <c r="AE133" s="7"/>
      <c r="AF133" s="52"/>
      <c r="AG133" s="137"/>
      <c r="AH133" s="7"/>
      <c r="AI133" s="7"/>
      <c r="AK133" s="7"/>
      <c r="AL133" s="52"/>
      <c r="AM133" s="137"/>
      <c r="AN133" s="7"/>
      <c r="AO133" s="7"/>
      <c r="AP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</row>
    <row r="134" spans="1:60" ht="18" x14ac:dyDescent="0.2">
      <c r="A134" s="7"/>
      <c r="B134" s="53"/>
      <c r="C134" s="53"/>
      <c r="D134" s="53"/>
      <c r="E134" s="53"/>
      <c r="F134" s="53"/>
      <c r="G134" s="53"/>
      <c r="H134" s="53"/>
      <c r="I134" s="53"/>
      <c r="L134" s="53"/>
      <c r="M134" s="53"/>
      <c r="N134" s="53"/>
      <c r="O134" s="53"/>
      <c r="P134" s="53"/>
      <c r="Q134" s="53"/>
      <c r="S134" s="149"/>
      <c r="T134" s="52"/>
      <c r="U134" s="133"/>
      <c r="V134" s="54"/>
      <c r="W134" s="7"/>
      <c r="Y134" s="7"/>
      <c r="Z134" s="55"/>
      <c r="AA134" s="137"/>
      <c r="AB134" s="7"/>
      <c r="AC134" s="7"/>
      <c r="AE134" s="7"/>
      <c r="AF134" s="52"/>
      <c r="AG134" s="137"/>
      <c r="AH134" s="7"/>
      <c r="AI134" s="7"/>
      <c r="AK134" s="7"/>
      <c r="AL134" s="52"/>
      <c r="AM134" s="137"/>
      <c r="AN134" s="7"/>
      <c r="AO134" s="7"/>
      <c r="AP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</row>
    <row r="135" spans="1:60" ht="18" x14ac:dyDescent="0.2">
      <c r="A135" s="7"/>
      <c r="B135" s="53"/>
      <c r="C135" s="53"/>
      <c r="D135" s="53"/>
      <c r="E135" s="53"/>
      <c r="F135" s="53"/>
      <c r="G135" s="53"/>
      <c r="H135" s="53"/>
      <c r="I135" s="53"/>
      <c r="L135" s="53"/>
      <c r="M135" s="53"/>
      <c r="N135" s="53"/>
      <c r="O135" s="53"/>
      <c r="P135" s="53"/>
      <c r="Q135" s="53"/>
      <c r="S135" s="149"/>
      <c r="T135" s="52"/>
      <c r="U135" s="133"/>
      <c r="V135" s="54"/>
      <c r="W135" s="7"/>
      <c r="Y135" s="7"/>
      <c r="Z135" s="55"/>
      <c r="AA135" s="137"/>
      <c r="AB135" s="7"/>
      <c r="AC135" s="7"/>
      <c r="AE135" s="7"/>
      <c r="AF135" s="52"/>
      <c r="AG135" s="137"/>
      <c r="AH135" s="7"/>
      <c r="AI135" s="7"/>
      <c r="AK135" s="7"/>
      <c r="AL135" s="52"/>
      <c r="AM135" s="137"/>
      <c r="AN135" s="7"/>
      <c r="AO135" s="7"/>
      <c r="AP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</row>
    <row r="136" spans="1:60" ht="18" x14ac:dyDescent="0.2">
      <c r="A136" s="7"/>
      <c r="B136" s="53"/>
      <c r="C136" s="53"/>
      <c r="D136" s="53"/>
      <c r="E136" s="53"/>
      <c r="F136" s="53"/>
      <c r="G136" s="53"/>
      <c r="H136" s="53"/>
      <c r="I136" s="53"/>
      <c r="L136" s="53"/>
      <c r="M136" s="53"/>
      <c r="N136" s="53"/>
      <c r="O136" s="53"/>
      <c r="P136" s="53"/>
      <c r="Q136" s="53"/>
      <c r="S136" s="149"/>
      <c r="T136" s="52"/>
      <c r="U136" s="133"/>
      <c r="V136" s="54"/>
      <c r="W136" s="7"/>
      <c r="Y136" s="7"/>
      <c r="Z136" s="55"/>
      <c r="AA136" s="137"/>
      <c r="AB136" s="7"/>
      <c r="AC136" s="7"/>
      <c r="AE136" s="7"/>
      <c r="AF136" s="52"/>
      <c r="AG136" s="137"/>
      <c r="AH136" s="7"/>
      <c r="AI136" s="7"/>
      <c r="AK136" s="7"/>
      <c r="AL136" s="52"/>
      <c r="AM136" s="137"/>
      <c r="AN136" s="7"/>
      <c r="AO136" s="7"/>
      <c r="AP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</row>
    <row r="137" spans="1:60" ht="18" x14ac:dyDescent="0.2">
      <c r="A137" s="7"/>
      <c r="B137" s="53"/>
      <c r="C137" s="53"/>
      <c r="D137" s="53"/>
      <c r="E137" s="53"/>
      <c r="F137" s="53"/>
      <c r="G137" s="53"/>
      <c r="H137" s="53"/>
      <c r="I137" s="53"/>
      <c r="L137" s="53"/>
      <c r="M137" s="53"/>
      <c r="N137" s="53"/>
      <c r="O137" s="53"/>
      <c r="P137" s="53"/>
      <c r="Q137" s="53"/>
      <c r="S137" s="149"/>
      <c r="T137" s="52"/>
      <c r="U137" s="133"/>
      <c r="V137" s="54"/>
      <c r="W137" s="7"/>
      <c r="Y137" s="7"/>
      <c r="Z137" s="55"/>
      <c r="AA137" s="137"/>
      <c r="AB137" s="7"/>
      <c r="AC137" s="7"/>
      <c r="AE137" s="7"/>
      <c r="AF137" s="52"/>
      <c r="AG137" s="137"/>
      <c r="AH137" s="7"/>
      <c r="AI137" s="7"/>
      <c r="AK137" s="7"/>
      <c r="AL137" s="52"/>
      <c r="AM137" s="137"/>
      <c r="AN137" s="7"/>
      <c r="AO137" s="7"/>
      <c r="AP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</row>
    <row r="138" spans="1:60" ht="18" x14ac:dyDescent="0.2">
      <c r="A138" s="7"/>
      <c r="B138" s="53"/>
      <c r="C138" s="53"/>
      <c r="D138" s="53"/>
      <c r="E138" s="53"/>
      <c r="F138" s="53"/>
      <c r="G138" s="53"/>
      <c r="H138" s="53"/>
      <c r="I138" s="53"/>
      <c r="L138" s="53"/>
      <c r="M138" s="53"/>
      <c r="N138" s="53"/>
      <c r="O138" s="53"/>
      <c r="P138" s="53"/>
      <c r="Q138" s="53"/>
      <c r="S138" s="149"/>
      <c r="T138" s="52"/>
      <c r="U138" s="133"/>
      <c r="V138" s="54"/>
      <c r="W138" s="7"/>
      <c r="Y138" s="7"/>
      <c r="Z138" s="55"/>
      <c r="AA138" s="137"/>
      <c r="AB138" s="7"/>
      <c r="AC138" s="7"/>
      <c r="AE138" s="7"/>
      <c r="AF138" s="52"/>
      <c r="AG138" s="137"/>
      <c r="AH138" s="7"/>
      <c r="AI138" s="7"/>
      <c r="AK138" s="7"/>
      <c r="AL138" s="52"/>
      <c r="AM138" s="137"/>
      <c r="AN138" s="7"/>
      <c r="AO138" s="7"/>
      <c r="AP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</row>
    <row r="139" spans="1:60" ht="18" x14ac:dyDescent="0.2">
      <c r="A139" s="7"/>
      <c r="B139" s="53"/>
      <c r="C139" s="53"/>
      <c r="D139" s="53"/>
      <c r="E139" s="53"/>
      <c r="F139" s="53"/>
      <c r="G139" s="53"/>
      <c r="H139" s="53"/>
      <c r="I139" s="53"/>
      <c r="L139" s="53"/>
      <c r="M139" s="53"/>
      <c r="N139" s="53"/>
      <c r="O139" s="53"/>
      <c r="P139" s="53"/>
      <c r="Q139" s="53"/>
      <c r="S139" s="149"/>
      <c r="T139" s="52"/>
      <c r="U139" s="133"/>
      <c r="V139" s="54"/>
      <c r="W139" s="7"/>
      <c r="Y139" s="7"/>
      <c r="Z139" s="55"/>
      <c r="AA139" s="137"/>
      <c r="AB139" s="7"/>
      <c r="AC139" s="7"/>
      <c r="AE139" s="7"/>
      <c r="AF139" s="52"/>
      <c r="AG139" s="137"/>
      <c r="AH139" s="7"/>
      <c r="AI139" s="7"/>
      <c r="AK139" s="7"/>
      <c r="AL139" s="52"/>
      <c r="AM139" s="137"/>
      <c r="AN139" s="7"/>
      <c r="AO139" s="7"/>
      <c r="AP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</row>
    <row r="140" spans="1:60" ht="18" x14ac:dyDescent="0.2">
      <c r="A140" s="7"/>
      <c r="B140" s="53"/>
      <c r="C140" s="53"/>
      <c r="D140" s="53"/>
      <c r="E140" s="53"/>
      <c r="F140" s="53"/>
      <c r="G140" s="53"/>
      <c r="H140" s="53"/>
      <c r="I140" s="53"/>
      <c r="L140" s="53"/>
      <c r="M140" s="53"/>
      <c r="N140" s="53"/>
      <c r="O140" s="53"/>
      <c r="P140" s="53"/>
      <c r="Q140" s="53"/>
      <c r="S140" s="149"/>
      <c r="T140" s="52"/>
      <c r="U140" s="133"/>
      <c r="V140" s="54"/>
      <c r="W140" s="7"/>
      <c r="Y140" s="7"/>
      <c r="Z140" s="55"/>
      <c r="AA140" s="137"/>
      <c r="AB140" s="7"/>
      <c r="AC140" s="7"/>
      <c r="AE140" s="7"/>
      <c r="AF140" s="52"/>
      <c r="AG140" s="137"/>
      <c r="AH140" s="7"/>
      <c r="AI140" s="7"/>
      <c r="AK140" s="7"/>
      <c r="AL140" s="52"/>
      <c r="AM140" s="137"/>
      <c r="AN140" s="7"/>
      <c r="AO140" s="7"/>
      <c r="AP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</row>
    <row r="141" spans="1:60" ht="18" x14ac:dyDescent="0.2">
      <c r="A141" s="7"/>
      <c r="B141" s="53"/>
      <c r="C141" s="53"/>
      <c r="D141" s="53"/>
      <c r="E141" s="53"/>
      <c r="F141" s="53"/>
      <c r="G141" s="53"/>
      <c r="H141" s="53"/>
      <c r="I141" s="53"/>
      <c r="L141" s="53"/>
      <c r="M141" s="53"/>
      <c r="N141" s="53"/>
      <c r="O141" s="53"/>
      <c r="P141" s="53"/>
      <c r="Q141" s="53"/>
      <c r="S141" s="149"/>
      <c r="T141" s="52"/>
      <c r="U141" s="133"/>
      <c r="V141" s="54"/>
      <c r="W141" s="7"/>
      <c r="Y141" s="7"/>
      <c r="Z141" s="55"/>
      <c r="AA141" s="137"/>
      <c r="AB141" s="7"/>
      <c r="AC141" s="7"/>
      <c r="AE141" s="7"/>
      <c r="AF141" s="52"/>
      <c r="AG141" s="137"/>
      <c r="AH141" s="7"/>
      <c r="AI141" s="7"/>
      <c r="AK141" s="7"/>
      <c r="AL141" s="52"/>
      <c r="AM141" s="137"/>
      <c r="AN141" s="7"/>
      <c r="AO141" s="7"/>
      <c r="AP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</row>
    <row r="142" spans="1:60" ht="18" x14ac:dyDescent="0.2">
      <c r="A142" s="7"/>
      <c r="B142" s="53"/>
      <c r="C142" s="53"/>
      <c r="D142" s="53"/>
      <c r="E142" s="53"/>
      <c r="F142" s="53"/>
      <c r="G142" s="53"/>
      <c r="H142" s="53"/>
      <c r="I142" s="53"/>
      <c r="L142" s="53"/>
      <c r="M142" s="53"/>
      <c r="N142" s="53"/>
      <c r="O142" s="53"/>
      <c r="P142" s="53"/>
      <c r="Q142" s="53"/>
      <c r="S142" s="149"/>
      <c r="T142" s="52"/>
      <c r="U142" s="133"/>
      <c r="V142" s="54"/>
      <c r="W142" s="7"/>
      <c r="Y142" s="7"/>
      <c r="Z142" s="55"/>
      <c r="AA142" s="137"/>
      <c r="AB142" s="7"/>
      <c r="AC142" s="7"/>
      <c r="AE142" s="7"/>
      <c r="AF142" s="52"/>
      <c r="AG142" s="137"/>
      <c r="AH142" s="7"/>
      <c r="AI142" s="7"/>
      <c r="AK142" s="7"/>
      <c r="AL142" s="52"/>
      <c r="AM142" s="137"/>
      <c r="AN142" s="7"/>
      <c r="AO142" s="7"/>
      <c r="AP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</row>
    <row r="143" spans="1:60" ht="18" x14ac:dyDescent="0.2">
      <c r="A143" s="7"/>
      <c r="B143" s="53"/>
      <c r="C143" s="53"/>
      <c r="D143" s="53"/>
      <c r="E143" s="53"/>
      <c r="F143" s="53"/>
      <c r="G143" s="53"/>
      <c r="H143" s="53"/>
      <c r="I143" s="53"/>
      <c r="L143" s="53"/>
      <c r="M143" s="53"/>
      <c r="N143" s="53"/>
      <c r="O143" s="53"/>
      <c r="P143" s="53"/>
      <c r="Q143" s="53"/>
      <c r="S143" s="149"/>
      <c r="T143" s="52"/>
      <c r="U143" s="133"/>
      <c r="V143" s="54"/>
      <c r="W143" s="7"/>
      <c r="Y143" s="7"/>
      <c r="Z143" s="55"/>
      <c r="AA143" s="137"/>
      <c r="AB143" s="7"/>
      <c r="AC143" s="7"/>
      <c r="AE143" s="7"/>
      <c r="AF143" s="52"/>
      <c r="AG143" s="137"/>
      <c r="AH143" s="7"/>
      <c r="AI143" s="7"/>
      <c r="AK143" s="7"/>
      <c r="AL143" s="52"/>
      <c r="AM143" s="137"/>
      <c r="AN143" s="7"/>
      <c r="AO143" s="7"/>
      <c r="AP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</row>
    <row r="144" spans="1:60" ht="18" x14ac:dyDescent="0.2">
      <c r="A144" s="7"/>
      <c r="B144" s="53"/>
      <c r="C144" s="53"/>
      <c r="D144" s="53"/>
      <c r="E144" s="53"/>
      <c r="F144" s="53"/>
      <c r="G144" s="53"/>
      <c r="H144" s="53"/>
      <c r="I144" s="53"/>
      <c r="L144" s="53"/>
      <c r="M144" s="53"/>
      <c r="N144" s="53"/>
      <c r="O144" s="53"/>
      <c r="P144" s="53"/>
      <c r="Q144" s="53"/>
      <c r="S144" s="149"/>
      <c r="T144" s="52"/>
      <c r="U144" s="133"/>
      <c r="V144" s="54"/>
      <c r="W144" s="7"/>
      <c r="Y144" s="7"/>
      <c r="Z144" s="55"/>
      <c r="AA144" s="137"/>
      <c r="AB144" s="7"/>
      <c r="AC144" s="7"/>
      <c r="AE144" s="7"/>
      <c r="AF144" s="52"/>
      <c r="AG144" s="137"/>
      <c r="AH144" s="7"/>
      <c r="AI144" s="7"/>
      <c r="AK144" s="7"/>
      <c r="AL144" s="52"/>
      <c r="AM144" s="137"/>
      <c r="AN144" s="7"/>
      <c r="AO144" s="7"/>
      <c r="AP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</row>
    <row r="145" spans="1:60" ht="18" x14ac:dyDescent="0.2">
      <c r="A145" s="7"/>
      <c r="B145" s="53"/>
      <c r="C145" s="53"/>
      <c r="D145" s="53"/>
      <c r="E145" s="53"/>
      <c r="F145" s="53"/>
      <c r="G145" s="53"/>
      <c r="H145" s="53"/>
      <c r="I145" s="53"/>
      <c r="L145" s="53"/>
      <c r="M145" s="53"/>
      <c r="N145" s="53"/>
      <c r="O145" s="53"/>
      <c r="P145" s="53"/>
      <c r="Q145" s="53"/>
      <c r="S145" s="149"/>
      <c r="T145" s="52"/>
      <c r="U145" s="133"/>
      <c r="V145" s="54"/>
      <c r="W145" s="7"/>
      <c r="Y145" s="7"/>
      <c r="Z145" s="55"/>
      <c r="AA145" s="137"/>
      <c r="AB145" s="7"/>
      <c r="AC145" s="7"/>
      <c r="AE145" s="7"/>
      <c r="AF145" s="52"/>
      <c r="AG145" s="137"/>
      <c r="AH145" s="7"/>
      <c r="AI145" s="7"/>
      <c r="AK145" s="7"/>
      <c r="AL145" s="52"/>
      <c r="AM145" s="137"/>
      <c r="AN145" s="7"/>
      <c r="AO145" s="7"/>
      <c r="AP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</row>
    <row r="146" spans="1:60" ht="18" x14ac:dyDescent="0.2">
      <c r="A146" s="7"/>
      <c r="B146" s="53"/>
      <c r="C146" s="53"/>
      <c r="D146" s="53"/>
      <c r="E146" s="53"/>
      <c r="F146" s="53"/>
      <c r="G146" s="53"/>
      <c r="H146" s="53"/>
      <c r="I146" s="53"/>
      <c r="L146" s="53"/>
      <c r="M146" s="53"/>
      <c r="N146" s="53"/>
      <c r="O146" s="53"/>
      <c r="P146" s="53"/>
      <c r="Q146" s="53"/>
      <c r="S146" s="149"/>
      <c r="T146" s="52"/>
      <c r="U146" s="133"/>
      <c r="V146" s="54"/>
      <c r="W146" s="7"/>
      <c r="Y146" s="7"/>
      <c r="Z146" s="55"/>
      <c r="AA146" s="137"/>
      <c r="AB146" s="7"/>
      <c r="AC146" s="7"/>
      <c r="AE146" s="7"/>
      <c r="AF146" s="52"/>
      <c r="AG146" s="137"/>
      <c r="AH146" s="7"/>
      <c r="AI146" s="7"/>
      <c r="AK146" s="7"/>
      <c r="AL146" s="52"/>
      <c r="AM146" s="137"/>
      <c r="AN146" s="7"/>
      <c r="AO146" s="7"/>
      <c r="AP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</row>
    <row r="147" spans="1:60" ht="18" x14ac:dyDescent="0.2">
      <c r="A147" s="7"/>
      <c r="B147" s="53"/>
      <c r="C147" s="53"/>
      <c r="D147" s="53"/>
      <c r="E147" s="53"/>
      <c r="F147" s="53"/>
      <c r="G147" s="53"/>
      <c r="H147" s="53"/>
      <c r="I147" s="53"/>
      <c r="L147" s="53"/>
      <c r="M147" s="53"/>
      <c r="N147" s="53"/>
      <c r="O147" s="53"/>
      <c r="P147" s="53"/>
      <c r="Q147" s="53"/>
      <c r="S147" s="149"/>
      <c r="T147" s="52"/>
      <c r="U147" s="133"/>
      <c r="V147" s="54"/>
      <c r="W147" s="7"/>
      <c r="Y147" s="7"/>
      <c r="Z147" s="55"/>
      <c r="AA147" s="137"/>
      <c r="AB147" s="7"/>
      <c r="AC147" s="7"/>
      <c r="AE147" s="7"/>
      <c r="AF147" s="52"/>
      <c r="AG147" s="137"/>
      <c r="AH147" s="7"/>
      <c r="AI147" s="7"/>
      <c r="AK147" s="7"/>
      <c r="AL147" s="52"/>
      <c r="AM147" s="137"/>
      <c r="AN147" s="7"/>
      <c r="AO147" s="7"/>
      <c r="AP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</row>
    <row r="148" spans="1:60" ht="18" x14ac:dyDescent="0.2">
      <c r="A148" s="7"/>
      <c r="B148" s="53"/>
      <c r="C148" s="53"/>
      <c r="D148" s="53"/>
      <c r="E148" s="53"/>
      <c r="F148" s="53"/>
      <c r="G148" s="53"/>
      <c r="H148" s="53"/>
      <c r="I148" s="53"/>
      <c r="L148" s="53"/>
      <c r="M148" s="53"/>
      <c r="N148" s="53"/>
      <c r="O148" s="53"/>
      <c r="P148" s="53"/>
      <c r="Q148" s="53"/>
      <c r="S148" s="149"/>
      <c r="T148" s="52"/>
      <c r="U148" s="133"/>
      <c r="V148" s="54"/>
      <c r="W148" s="7"/>
      <c r="Y148" s="7"/>
      <c r="Z148" s="55"/>
      <c r="AA148" s="137"/>
      <c r="AB148" s="7"/>
      <c r="AC148" s="7"/>
      <c r="AE148" s="7"/>
      <c r="AF148" s="52"/>
      <c r="AG148" s="137"/>
      <c r="AH148" s="7"/>
      <c r="AI148" s="7"/>
      <c r="AK148" s="7"/>
      <c r="AL148" s="52"/>
      <c r="AM148" s="137"/>
      <c r="AN148" s="7"/>
      <c r="AO148" s="7"/>
      <c r="AP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</row>
    <row r="149" spans="1:60" ht="18" x14ac:dyDescent="0.2">
      <c r="A149" s="7"/>
      <c r="B149" s="53"/>
      <c r="C149" s="53"/>
      <c r="D149" s="53"/>
      <c r="E149" s="53"/>
      <c r="F149" s="53"/>
      <c r="G149" s="53"/>
      <c r="H149" s="53"/>
      <c r="I149" s="53"/>
      <c r="L149" s="53"/>
      <c r="M149" s="53"/>
      <c r="N149" s="53"/>
      <c r="O149" s="53"/>
      <c r="P149" s="53"/>
      <c r="Q149" s="53"/>
      <c r="S149" s="149"/>
      <c r="T149" s="52"/>
      <c r="U149" s="133"/>
      <c r="V149" s="54"/>
      <c r="W149" s="7"/>
      <c r="Y149" s="7"/>
      <c r="Z149" s="55"/>
      <c r="AA149" s="137"/>
      <c r="AB149" s="7"/>
      <c r="AC149" s="7"/>
      <c r="AE149" s="7"/>
      <c r="AF149" s="52"/>
      <c r="AG149" s="137"/>
      <c r="AH149" s="7"/>
      <c r="AI149" s="7"/>
      <c r="AK149" s="7"/>
      <c r="AL149" s="52"/>
      <c r="AM149" s="137"/>
      <c r="AN149" s="7"/>
      <c r="AO149" s="7"/>
      <c r="AP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</row>
    <row r="150" spans="1:60" ht="18" x14ac:dyDescent="0.2">
      <c r="A150" s="7"/>
      <c r="B150" s="53"/>
      <c r="C150" s="53"/>
      <c r="D150" s="53"/>
      <c r="E150" s="53"/>
      <c r="F150" s="53"/>
      <c r="G150" s="53"/>
      <c r="H150" s="53"/>
      <c r="I150" s="53"/>
      <c r="L150" s="53"/>
      <c r="M150" s="53"/>
      <c r="N150" s="53"/>
      <c r="O150" s="53"/>
      <c r="P150" s="53"/>
      <c r="Q150" s="53"/>
      <c r="S150" s="149"/>
      <c r="T150" s="52"/>
      <c r="U150" s="133"/>
      <c r="V150" s="54"/>
      <c r="W150" s="7"/>
      <c r="Y150" s="7"/>
      <c r="Z150" s="55"/>
      <c r="AA150" s="137"/>
      <c r="AB150" s="7"/>
      <c r="AC150" s="7"/>
      <c r="AE150" s="7"/>
      <c r="AF150" s="52"/>
      <c r="AG150" s="137"/>
      <c r="AH150" s="7"/>
      <c r="AI150" s="7"/>
      <c r="AK150" s="7"/>
      <c r="AL150" s="52"/>
      <c r="AM150" s="137"/>
      <c r="AN150" s="7"/>
      <c r="AO150" s="7"/>
      <c r="AP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</row>
  </sheetData>
  <sheetProtection algorithmName="SHA-512" hashValue="NNxbi+/nyugBVLiOU9slT0kLpfsWsHqny1kSqx/v+FBbTH0s7jTE7lsf9/HTlwcf+td5Qp9XWD4B+M8BpNRqsA==" saltValue="zjiAJf6/D2SRw4nsWiHUGQ==" spinCount="100000" sheet="1" objects="1" scenarios="1"/>
  <mergeCells count="167">
    <mergeCell ref="AR4:AW4"/>
    <mergeCell ref="T5:T6"/>
    <mergeCell ref="U5:U6"/>
    <mergeCell ref="V5:V6"/>
    <mergeCell ref="W5:W6"/>
    <mergeCell ref="E9:H9"/>
    <mergeCell ref="L9:Q9"/>
    <mergeCell ref="AA8:AA9"/>
    <mergeCell ref="E4:H5"/>
    <mergeCell ref="T2:U3"/>
    <mergeCell ref="Z2:AA3"/>
    <mergeCell ref="AF2:AG3"/>
    <mergeCell ref="AL2:AM3"/>
    <mergeCell ref="V13:V14"/>
    <mergeCell ref="W13:W14"/>
    <mergeCell ref="T7:T8"/>
    <mergeCell ref="U7:U8"/>
    <mergeCell ref="V7:V8"/>
    <mergeCell ref="W7:W8"/>
    <mergeCell ref="Z8:Z9"/>
    <mergeCell ref="AB8:AB9"/>
    <mergeCell ref="AC8:AC9"/>
    <mergeCell ref="AF14:AF15"/>
    <mergeCell ref="AG14:AG15"/>
    <mergeCell ref="AH14:AH15"/>
    <mergeCell ref="AI14:AI15"/>
    <mergeCell ref="T11:T12"/>
    <mergeCell ref="U11:U12"/>
    <mergeCell ref="V11:V12"/>
    <mergeCell ref="W11:W12"/>
    <mergeCell ref="T13:T14"/>
    <mergeCell ref="U13:U14"/>
    <mergeCell ref="W17:W18"/>
    <mergeCell ref="AR17:AW17"/>
    <mergeCell ref="T19:T20"/>
    <mergeCell ref="U19:U20"/>
    <mergeCell ref="V19:V20"/>
    <mergeCell ref="W19:W20"/>
    <mergeCell ref="Z20:Z21"/>
    <mergeCell ref="AA20:AA21"/>
    <mergeCell ref="AH16:AH17"/>
    <mergeCell ref="AI16:AI17"/>
    <mergeCell ref="AL33:AM34"/>
    <mergeCell ref="AL38:AL39"/>
    <mergeCell ref="AL40:AL41"/>
    <mergeCell ref="AM38:AM39"/>
    <mergeCell ref="AM40:AM41"/>
    <mergeCell ref="AI38:AI39"/>
    <mergeCell ref="B22:B27"/>
    <mergeCell ref="Z22:Z23"/>
    <mergeCell ref="AA22:AA23"/>
    <mergeCell ref="AB22:AB23"/>
    <mergeCell ref="AC22:AC23"/>
    <mergeCell ref="T23:T24"/>
    <mergeCell ref="U23:U24"/>
    <mergeCell ref="V23:V24"/>
    <mergeCell ref="V31:V32"/>
    <mergeCell ref="W31:W32"/>
    <mergeCell ref="Z32:Z33"/>
    <mergeCell ref="AA32:AA33"/>
    <mergeCell ref="AB32:AB33"/>
    <mergeCell ref="AC32:AC33"/>
    <mergeCell ref="B28:B33"/>
    <mergeCell ref="T31:T32"/>
    <mergeCell ref="U31:U32"/>
    <mergeCell ref="AF38:AF39"/>
    <mergeCell ref="AG38:AG39"/>
    <mergeCell ref="BE43:BE45"/>
    <mergeCell ref="BF43:BF45"/>
    <mergeCell ref="Z44:Z45"/>
    <mergeCell ref="AA44:AA45"/>
    <mergeCell ref="AB44:AB45"/>
    <mergeCell ref="AC44:AC45"/>
    <mergeCell ref="BD43:BD45"/>
    <mergeCell ref="AP38:AP39"/>
    <mergeCell ref="AN38:AN39"/>
    <mergeCell ref="AO38:AO39"/>
    <mergeCell ref="AH38:AH39"/>
    <mergeCell ref="BB43:BB45"/>
    <mergeCell ref="BC43:BC45"/>
    <mergeCell ref="AG40:AG41"/>
    <mergeCell ref="AH40:AH41"/>
    <mergeCell ref="AI40:AI41"/>
    <mergeCell ref="T41:T42"/>
    <mergeCell ref="U41:U42"/>
    <mergeCell ref="AP40:AP41"/>
    <mergeCell ref="AN40:AN41"/>
    <mergeCell ref="AO40:AO41"/>
    <mergeCell ref="V41:V42"/>
    <mergeCell ref="W41:W42"/>
    <mergeCell ref="T43:T44"/>
    <mergeCell ref="U43:U44"/>
    <mergeCell ref="V43:V44"/>
    <mergeCell ref="W43:W44"/>
    <mergeCell ref="U37:U38"/>
    <mergeCell ref="V37:V38"/>
    <mergeCell ref="W37:W38"/>
    <mergeCell ref="B40:B45"/>
    <mergeCell ref="AF40:AF41"/>
    <mergeCell ref="B34:B39"/>
    <mergeCell ref="Z34:Z35"/>
    <mergeCell ref="AA34:AA35"/>
    <mergeCell ref="AB34:AB35"/>
    <mergeCell ref="AC34:AC35"/>
    <mergeCell ref="T35:T36"/>
    <mergeCell ref="U35:U36"/>
    <mergeCell ref="V35:V36"/>
    <mergeCell ref="W35:W36"/>
    <mergeCell ref="T37:T38"/>
    <mergeCell ref="V49:V50"/>
    <mergeCell ref="W49:W50"/>
    <mergeCell ref="BA62:BA63"/>
    <mergeCell ref="BB62:BB63"/>
    <mergeCell ref="B46:B51"/>
    <mergeCell ref="Z46:Z47"/>
    <mergeCell ref="AA46:AA47"/>
    <mergeCell ref="AB46:AB47"/>
    <mergeCell ref="AC46:AC47"/>
    <mergeCell ref="T47:T48"/>
    <mergeCell ref="U47:U48"/>
    <mergeCell ref="V47:V48"/>
    <mergeCell ref="W47:W48"/>
    <mergeCell ref="T49:T50"/>
    <mergeCell ref="AM49:AO50"/>
    <mergeCell ref="AL49:AL50"/>
    <mergeCell ref="U49:U50"/>
    <mergeCell ref="AP28:AP29"/>
    <mergeCell ref="AN26:AN27"/>
    <mergeCell ref="AN28:AN29"/>
    <mergeCell ref="AO26:AO27"/>
    <mergeCell ref="AO28:AO29"/>
    <mergeCell ref="AL28:AL29"/>
    <mergeCell ref="AM28:AM29"/>
    <mergeCell ref="T29:T30"/>
    <mergeCell ref="U29:U30"/>
    <mergeCell ref="V29:V30"/>
    <mergeCell ref="W29:W30"/>
    <mergeCell ref="T25:T26"/>
    <mergeCell ref="U25:U26"/>
    <mergeCell ref="V25:V26"/>
    <mergeCell ref="W25:W26"/>
    <mergeCell ref="AL26:AL27"/>
    <mergeCell ref="AM26:AM27"/>
    <mergeCell ref="J2:J3"/>
    <mergeCell ref="J4:J5"/>
    <mergeCell ref="M6:Q7"/>
    <mergeCell ref="R6:R7"/>
    <mergeCell ref="F6:F7"/>
    <mergeCell ref="B2:C3"/>
    <mergeCell ref="B4:C4"/>
    <mergeCell ref="E2:H3"/>
    <mergeCell ref="AP26:AP27"/>
    <mergeCell ref="B10:B15"/>
    <mergeCell ref="Z10:Z11"/>
    <mergeCell ref="AA10:AA11"/>
    <mergeCell ref="AB10:AB11"/>
    <mergeCell ref="AC10:AC11"/>
    <mergeCell ref="W23:W24"/>
    <mergeCell ref="AB20:AB21"/>
    <mergeCell ref="AC20:AC21"/>
    <mergeCell ref="AL21:AM22"/>
    <mergeCell ref="B16:B21"/>
    <mergeCell ref="AF16:AF17"/>
    <mergeCell ref="AG16:AG17"/>
    <mergeCell ref="T17:T18"/>
    <mergeCell ref="U17:U18"/>
    <mergeCell ref="V17:V18"/>
  </mergeCells>
  <phoneticPr fontId="17" type="noConversion"/>
  <conditionalFormatting sqref="T5:T8 Z8:Z11 T11:T14 AF14:AF17 T17:T20 Z20:Z23 T23:T26 AL26:AL29 T29:T32 Z32:Z35 T35:T38 AF38:AF41 AL38:AL41 T41:T44 Z44:Z47 T47:T50">
    <cfRule type="expression" dxfId="17" priority="14">
      <formula>OR(T5=$E$34,T5=$E$37,T5=$E$39,T5=$H$36)</formula>
    </cfRule>
    <cfRule type="expression" dxfId="16" priority="15">
      <formula>OR(T5=$E$28,T5=$E$31,T5=$E$33,T5=$H$30)</formula>
    </cfRule>
    <cfRule type="expression" dxfId="15" priority="16">
      <formula>OR(T5=$E$22,T5=$E$25,T5=$E$27,T5=$H$24)</formula>
    </cfRule>
    <cfRule type="expression" dxfId="14" priority="17">
      <formula>OR(T5=$E$16,T5=$E$19,T5=$E$21,T5=$H$18)</formula>
    </cfRule>
    <cfRule type="expression" dxfId="13" priority="18">
      <formula>OR(T5=$E$10,T5=$E$13,T5=$E$15,T5=$H$12)</formula>
    </cfRule>
  </conditionalFormatting>
  <conditionalFormatting sqref="T5:T8">
    <cfRule type="expression" dxfId="12" priority="19">
      <formula>OR(T5=$E$40,T5=$E$43,T5=$E$45,T5=$H$42)</formula>
    </cfRule>
    <cfRule type="expression" dxfId="11" priority="20">
      <formula>OR(T5=$E$34,T5=$E$37,T5=$E$39,T5=$H$36)</formula>
    </cfRule>
    <cfRule type="expression" dxfId="10" priority="21">
      <formula>OR(T5=$E$28,T5=$E$31,T5=$E$33,T5=$H$30)</formula>
    </cfRule>
    <cfRule type="expression" dxfId="9" priority="22">
      <formula>OR(T5=$E$22,T5=$E$25,T5=$E$27,T5=$H$24)</formula>
    </cfRule>
    <cfRule type="expression" dxfId="8" priority="23">
      <formula>OR(T5=$E$16,T5=$E$19,T5=$E$21,T5=$H$18)</formula>
    </cfRule>
    <cfRule type="expression" dxfId="7" priority="24">
      <formula>OR(T5=$E$10,T5=$E$13,T5=$E$15,T5=$H$12)</formula>
    </cfRule>
  </conditionalFormatting>
  <conditionalFormatting sqref="Z44:Z47 T5:T8 Z8:Z11 T11:T14 AF14:AF17 T17:T20 Z20:Z23 T23:T26 AL26:AL29 T29:T32 Z32:Z35 T35:T38 AF38:AF41 AL38:AL41 T41:T44 T47:T50">
    <cfRule type="expression" dxfId="6" priority="13">
      <formula>OR(T5=$E$40,T5=$E$43,T5=$E$45,T5=$H$42)</formula>
    </cfRule>
  </conditionalFormatting>
  <conditionalFormatting sqref="Z44:Z47">
    <cfRule type="expression" dxfId="5" priority="1">
      <formula>OR(Z44=$E$40,Z44=$E$43,Z44=$E$45,Z44=$H$42)</formula>
    </cfRule>
    <cfRule type="expression" dxfId="4" priority="2">
      <formula>OR(Z44=$E$34,Z44=$E$37,Z44=$E$39,Z44=$H$36)</formula>
    </cfRule>
    <cfRule type="expression" dxfId="3" priority="3">
      <formula>OR(Z44=$E$28,Z44=$E$31,Z44=$E$33,Z44=$H$30)</formula>
    </cfRule>
    <cfRule type="expression" dxfId="2" priority="4">
      <formula>OR(Z44=$E$22,Z44=$E$25,Z44=$E$27,Z44=$H$24)</formula>
    </cfRule>
    <cfRule type="expression" dxfId="1" priority="5">
      <formula>OR(Z44=$E$16,Z44=$E$19,Z44=$E$21,Z44=$H$18)</formula>
    </cfRule>
    <cfRule type="expression" dxfId="0" priority="6">
      <formula>OR(Z44=$E$10,Z44=$E$13,Z44=$E$15,Z44=$H$12)</formula>
    </cfRule>
  </conditionalFormatting>
  <hyperlinks>
    <hyperlink ref="J4:J5" r:id="rId1" display="➡️" xr:uid="{4F1F701E-1A6C-1648-86DD-094185A6C653}"/>
    <hyperlink ref="B4:C4" r:id="rId2" display="By Les-Transferts.com" xr:uid="{0E96C656-A82A-0340-86C9-315BC7927712}"/>
    <hyperlink ref="E4:H5" r:id="rId3" display="CALENDRIER EURO 2024" xr:uid="{4CC02FF6-248A-BC40-AFF2-1CECD0436893}"/>
    <hyperlink ref="J2:J3" r:id="rId4" display="➡️" xr:uid="{7A190234-732B-F14C-9F69-54AD1792ED43}"/>
    <hyperlink ref="E2:H3" r:id="rId5" display="STREAMING / PROG TV EURO 2024" xr:uid="{E5A9426F-FD97-5341-88CD-01FE67E3EFDE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828F-DFBD-DA40-99B2-BCA782E576AB}">
  <dimension ref="A1:U61"/>
  <sheetViews>
    <sheetView workbookViewId="0">
      <selection activeCell="E11" sqref="E11:E61"/>
    </sheetView>
  </sheetViews>
  <sheetFormatPr baseColWidth="10" defaultRowHeight="16" x14ac:dyDescent="0.2"/>
  <sheetData>
    <row r="1" spans="1:21" ht="18" x14ac:dyDescent="0.2">
      <c r="A1" s="146" t="s">
        <v>16</v>
      </c>
      <c r="B1" s="146" t="s">
        <v>21</v>
      </c>
      <c r="C1" s="146" t="s">
        <v>17</v>
      </c>
      <c r="D1" s="146" t="s">
        <v>18</v>
      </c>
      <c r="L1" s="146"/>
      <c r="M1" s="146"/>
      <c r="N1" s="146"/>
      <c r="O1" s="146"/>
    </row>
    <row r="2" spans="1:21" ht="18" x14ac:dyDescent="0.2">
      <c r="A2" s="146" t="s">
        <v>16</v>
      </c>
      <c r="B2" s="146" t="s">
        <v>23</v>
      </c>
      <c r="C2" s="146" t="s">
        <v>17</v>
      </c>
      <c r="D2" s="146" t="s">
        <v>18</v>
      </c>
      <c r="L2" s="161" t="s">
        <v>96</v>
      </c>
      <c r="M2" s="145"/>
      <c r="N2" s="145"/>
      <c r="O2" s="146"/>
      <c r="P2" s="145"/>
      <c r="Q2" s="146"/>
      <c r="R2" s="146" t="s">
        <v>16</v>
      </c>
      <c r="S2" s="146" t="s">
        <v>23</v>
      </c>
      <c r="T2" s="146" t="s">
        <v>17</v>
      </c>
      <c r="U2" s="146" t="s">
        <v>18</v>
      </c>
    </row>
    <row r="3" spans="1:21" ht="18" x14ac:dyDescent="0.2">
      <c r="A3" s="146" t="s">
        <v>16</v>
      </c>
      <c r="B3" s="146" t="s">
        <v>24</v>
      </c>
      <c r="C3" s="146" t="s">
        <v>17</v>
      </c>
      <c r="D3" s="146" t="s">
        <v>18</v>
      </c>
      <c r="L3" s="161" t="s">
        <v>97</v>
      </c>
      <c r="M3" s="145"/>
      <c r="N3" s="145"/>
      <c r="O3" s="146"/>
      <c r="P3" s="146"/>
      <c r="Q3" s="145"/>
      <c r="R3" s="146" t="s">
        <v>16</v>
      </c>
      <c r="S3" s="146" t="s">
        <v>24</v>
      </c>
      <c r="T3" s="146" t="s">
        <v>17</v>
      </c>
      <c r="U3" s="146" t="s">
        <v>18</v>
      </c>
    </row>
    <row r="4" spans="1:21" ht="18" x14ac:dyDescent="0.2">
      <c r="A4" s="146" t="s">
        <v>21</v>
      </c>
      <c r="B4" s="146" t="s">
        <v>23</v>
      </c>
      <c r="C4" s="146" t="s">
        <v>16</v>
      </c>
      <c r="D4" s="146" t="s">
        <v>17</v>
      </c>
      <c r="L4" s="161" t="s">
        <v>97</v>
      </c>
      <c r="M4" s="145"/>
      <c r="N4" s="146"/>
      <c r="O4" s="145"/>
      <c r="P4" s="145"/>
      <c r="Q4" s="146"/>
      <c r="R4" s="146" t="s">
        <v>21</v>
      </c>
      <c r="S4" s="146" t="s">
        <v>23</v>
      </c>
      <c r="T4" s="146" t="s">
        <v>16</v>
      </c>
      <c r="U4" s="146" t="s">
        <v>17</v>
      </c>
    </row>
    <row r="5" spans="1:21" ht="18" x14ac:dyDescent="0.2">
      <c r="A5" s="146" t="s">
        <v>21</v>
      </c>
      <c r="B5" s="146" t="s">
        <v>24</v>
      </c>
      <c r="C5" s="146" t="s">
        <v>16</v>
      </c>
      <c r="D5" s="146" t="s">
        <v>17</v>
      </c>
      <c r="L5" s="161" t="s">
        <v>97</v>
      </c>
      <c r="M5" s="145"/>
      <c r="N5" s="146"/>
      <c r="O5" s="145"/>
      <c r="P5" s="146"/>
      <c r="Q5" s="145"/>
      <c r="R5" s="146" t="s">
        <v>21</v>
      </c>
      <c r="S5" s="146" t="s">
        <v>24</v>
      </c>
      <c r="T5" s="146" t="s">
        <v>16</v>
      </c>
      <c r="U5" s="146" t="s">
        <v>17</v>
      </c>
    </row>
    <row r="6" spans="1:21" ht="18" x14ac:dyDescent="0.2">
      <c r="A6" s="146" t="s">
        <v>23</v>
      </c>
      <c r="B6" s="146" t="s">
        <v>24</v>
      </c>
      <c r="C6" s="146" t="s">
        <v>17</v>
      </c>
      <c r="D6" s="146" t="s">
        <v>16</v>
      </c>
      <c r="L6" s="161" t="s">
        <v>97</v>
      </c>
      <c r="M6" s="145"/>
      <c r="N6" s="146"/>
      <c r="O6" s="146"/>
      <c r="P6" s="145"/>
      <c r="Q6" s="145"/>
      <c r="R6" s="146" t="s">
        <v>23</v>
      </c>
      <c r="S6" s="146" t="s">
        <v>24</v>
      </c>
      <c r="T6" s="146" t="s">
        <v>17</v>
      </c>
      <c r="U6" s="146" t="s">
        <v>16</v>
      </c>
    </row>
    <row r="7" spans="1:21" ht="18" x14ac:dyDescent="0.2">
      <c r="A7" s="146" t="s">
        <v>23</v>
      </c>
      <c r="B7" s="146" t="s">
        <v>21</v>
      </c>
      <c r="C7" s="146" t="s">
        <v>18</v>
      </c>
      <c r="D7" s="146" t="s">
        <v>16</v>
      </c>
      <c r="L7" s="161" t="s">
        <v>97</v>
      </c>
      <c r="M7" s="146"/>
      <c r="N7" s="145"/>
      <c r="O7" s="145"/>
      <c r="P7" s="145"/>
      <c r="Q7" s="146"/>
      <c r="R7" s="146" t="s">
        <v>23</v>
      </c>
      <c r="S7" s="146" t="s">
        <v>21</v>
      </c>
      <c r="T7" s="146" t="s">
        <v>18</v>
      </c>
      <c r="U7" s="146" t="s">
        <v>16</v>
      </c>
    </row>
    <row r="8" spans="1:21" ht="18" x14ac:dyDescent="0.2">
      <c r="A8" s="146" t="s">
        <v>24</v>
      </c>
      <c r="B8" s="146" t="s">
        <v>21</v>
      </c>
      <c r="C8" s="146" t="s">
        <v>18</v>
      </c>
      <c r="D8" s="146" t="s">
        <v>16</v>
      </c>
      <c r="L8" s="161" t="s">
        <v>97</v>
      </c>
      <c r="M8" s="146"/>
      <c r="N8" s="145"/>
      <c r="O8" s="145"/>
      <c r="P8" s="146"/>
      <c r="Q8" s="145"/>
      <c r="R8" s="146" t="s">
        <v>24</v>
      </c>
      <c r="S8" s="146" t="s">
        <v>21</v>
      </c>
      <c r="T8" s="146" t="s">
        <v>18</v>
      </c>
      <c r="U8" s="146" t="s">
        <v>16</v>
      </c>
    </row>
    <row r="9" spans="1:21" ht="18" x14ac:dyDescent="0.2">
      <c r="A9" s="146" t="s">
        <v>23</v>
      </c>
      <c r="B9" s="146" t="s">
        <v>24</v>
      </c>
      <c r="C9" s="146" t="s">
        <v>18</v>
      </c>
      <c r="D9" s="146" t="s">
        <v>16</v>
      </c>
      <c r="L9" s="161" t="s">
        <v>97</v>
      </c>
      <c r="M9" s="146"/>
      <c r="N9" s="145"/>
      <c r="O9" s="146"/>
      <c r="P9" s="145"/>
      <c r="Q9" s="145"/>
      <c r="R9" s="146" t="s">
        <v>23</v>
      </c>
      <c r="S9" s="146" t="s">
        <v>24</v>
      </c>
      <c r="T9" s="146" t="s">
        <v>18</v>
      </c>
      <c r="U9" s="146" t="s">
        <v>16</v>
      </c>
    </row>
    <row r="10" spans="1:21" ht="18" x14ac:dyDescent="0.2">
      <c r="A10" s="146" t="s">
        <v>23</v>
      </c>
      <c r="B10" s="146" t="s">
        <v>24</v>
      </c>
      <c r="C10" s="146" t="s">
        <v>21</v>
      </c>
      <c r="D10" s="146" t="s">
        <v>16</v>
      </c>
      <c r="L10" s="161" t="s">
        <v>97</v>
      </c>
      <c r="M10" s="146"/>
      <c r="N10" s="146"/>
      <c r="O10" s="145"/>
      <c r="P10" s="145"/>
      <c r="Q10" s="145"/>
      <c r="R10" s="146" t="s">
        <v>23</v>
      </c>
      <c r="S10" s="146" t="s">
        <v>24</v>
      </c>
      <c r="T10" s="146" t="s">
        <v>21</v>
      </c>
      <c r="U10" s="146" t="s">
        <v>16</v>
      </c>
    </row>
    <row r="11" spans="1:21" ht="18" x14ac:dyDescent="0.2">
      <c r="A11" s="146" t="s">
        <v>23</v>
      </c>
      <c r="B11" s="146" t="s">
        <v>21</v>
      </c>
      <c r="C11" s="146" t="s">
        <v>17</v>
      </c>
      <c r="D11" s="146" t="s">
        <v>18</v>
      </c>
      <c r="E11" s="161" t="s">
        <v>96</v>
      </c>
      <c r="L11" s="161" t="s">
        <v>97</v>
      </c>
      <c r="M11" s="145"/>
      <c r="N11" s="145"/>
      <c r="O11" s="145"/>
      <c r="P11" s="145"/>
      <c r="Q11" s="146"/>
      <c r="R11" s="146" t="s">
        <v>23</v>
      </c>
      <c r="S11" s="146" t="s">
        <v>21</v>
      </c>
      <c r="T11" s="146" t="s">
        <v>17</v>
      </c>
      <c r="U11" s="146" t="s">
        <v>18</v>
      </c>
    </row>
    <row r="12" spans="1:21" ht="18" x14ac:dyDescent="0.2">
      <c r="A12" s="146" t="s">
        <v>24</v>
      </c>
      <c r="B12" s="146" t="s">
        <v>21</v>
      </c>
      <c r="C12" s="146" t="s">
        <v>18</v>
      </c>
      <c r="D12" s="146" t="s">
        <v>17</v>
      </c>
      <c r="E12" s="161" t="s">
        <v>98</v>
      </c>
      <c r="L12" s="161" t="s">
        <v>97</v>
      </c>
      <c r="M12" s="145"/>
      <c r="N12" s="145"/>
      <c r="O12" s="145"/>
      <c r="P12" s="146"/>
      <c r="Q12" s="145"/>
      <c r="R12" s="146" t="s">
        <v>24</v>
      </c>
      <c r="S12" s="146" t="s">
        <v>21</v>
      </c>
      <c r="T12" s="146" t="s">
        <v>18</v>
      </c>
      <c r="U12" s="146" t="s">
        <v>17</v>
      </c>
    </row>
    <row r="13" spans="1:21" ht="18" x14ac:dyDescent="0.2">
      <c r="A13" s="146" t="s">
        <v>24</v>
      </c>
      <c r="B13" s="146" t="s">
        <v>23</v>
      </c>
      <c r="C13" s="146" t="s">
        <v>18</v>
      </c>
      <c r="D13" s="146" t="s">
        <v>17</v>
      </c>
      <c r="E13" s="161" t="s">
        <v>98</v>
      </c>
      <c r="L13" s="161" t="s">
        <v>97</v>
      </c>
      <c r="M13" s="145"/>
      <c r="N13" s="145"/>
      <c r="O13" s="146"/>
      <c r="P13" s="145"/>
      <c r="Q13" s="145"/>
      <c r="R13" s="146" t="s">
        <v>24</v>
      </c>
      <c r="S13" s="146" t="s">
        <v>23</v>
      </c>
      <c r="T13" s="146" t="s">
        <v>18</v>
      </c>
      <c r="U13" s="146" t="s">
        <v>17</v>
      </c>
    </row>
    <row r="14" spans="1:21" ht="18" x14ac:dyDescent="0.2">
      <c r="A14" s="146" t="s">
        <v>24</v>
      </c>
      <c r="B14" s="146" t="s">
        <v>23</v>
      </c>
      <c r="C14" s="146" t="s">
        <v>21</v>
      </c>
      <c r="D14" s="146" t="s">
        <v>17</v>
      </c>
      <c r="E14" s="161" t="s">
        <v>99</v>
      </c>
      <c r="L14" s="161" t="s">
        <v>97</v>
      </c>
      <c r="M14" s="145"/>
      <c r="N14" s="146"/>
      <c r="O14" s="145"/>
      <c r="P14" s="145"/>
      <c r="Q14" s="145"/>
      <c r="R14" s="146" t="s">
        <v>24</v>
      </c>
      <c r="S14" s="146" t="s">
        <v>23</v>
      </c>
      <c r="T14" s="146" t="s">
        <v>21</v>
      </c>
      <c r="U14" s="146" t="s">
        <v>17</v>
      </c>
    </row>
    <row r="15" spans="1:21" ht="18" x14ac:dyDescent="0.2">
      <c r="A15" s="146" t="s">
        <v>24</v>
      </c>
      <c r="B15" s="146" t="s">
        <v>23</v>
      </c>
      <c r="C15" s="146" t="s">
        <v>21</v>
      </c>
      <c r="D15" s="146" t="s">
        <v>18</v>
      </c>
      <c r="E15" s="161" t="s">
        <v>98</v>
      </c>
      <c r="L15" s="161" t="s">
        <v>97</v>
      </c>
      <c r="M15" s="146"/>
      <c r="N15" s="145"/>
      <c r="O15" s="145"/>
      <c r="P15" s="145"/>
      <c r="Q15" s="145"/>
      <c r="R15" s="146" t="s">
        <v>24</v>
      </c>
      <c r="S15" s="146" t="s">
        <v>23</v>
      </c>
      <c r="T15" s="146" t="s">
        <v>21</v>
      </c>
      <c r="U15" s="146" t="s">
        <v>18</v>
      </c>
    </row>
    <row r="16" spans="1:21" x14ac:dyDescent="0.2">
      <c r="E16" s="161" t="s">
        <v>98</v>
      </c>
      <c r="L16" s="161" t="s">
        <v>97</v>
      </c>
    </row>
    <row r="17" spans="5:12" x14ac:dyDescent="0.2">
      <c r="E17" s="161" t="s">
        <v>96</v>
      </c>
      <c r="L17" s="161" t="s">
        <v>97</v>
      </c>
    </row>
    <row r="18" spans="5:12" x14ac:dyDescent="0.2">
      <c r="E18" s="161" t="s">
        <v>98</v>
      </c>
      <c r="L18" s="161" t="s">
        <v>97</v>
      </c>
    </row>
    <row r="19" spans="5:12" x14ac:dyDescent="0.2">
      <c r="E19" s="161" t="s">
        <v>98</v>
      </c>
      <c r="L19" s="161" t="s">
        <v>97</v>
      </c>
    </row>
    <row r="20" spans="5:12" x14ac:dyDescent="0.2">
      <c r="E20" s="161" t="s">
        <v>96</v>
      </c>
      <c r="L20" s="161" t="s">
        <v>97</v>
      </c>
    </row>
    <row r="21" spans="5:12" x14ac:dyDescent="0.2">
      <c r="E21" s="161" t="s">
        <v>98</v>
      </c>
      <c r="L21" s="161" t="s">
        <v>97</v>
      </c>
    </row>
    <row r="22" spans="5:12" x14ac:dyDescent="0.2">
      <c r="E22" s="161" t="s">
        <v>96</v>
      </c>
      <c r="L22" s="161" t="s">
        <v>97</v>
      </c>
    </row>
    <row r="23" spans="5:12" x14ac:dyDescent="0.2">
      <c r="E23" s="161" t="s">
        <v>98</v>
      </c>
      <c r="L23" s="161" t="s">
        <v>97</v>
      </c>
    </row>
    <row r="24" spans="5:12" x14ac:dyDescent="0.2">
      <c r="E24" s="161" t="s">
        <v>98</v>
      </c>
      <c r="L24" s="161" t="s">
        <v>97</v>
      </c>
    </row>
    <row r="25" spans="5:12" x14ac:dyDescent="0.2">
      <c r="E25" s="161" t="s">
        <v>98</v>
      </c>
      <c r="L25" s="161" t="s">
        <v>97</v>
      </c>
    </row>
    <row r="26" spans="5:12" x14ac:dyDescent="0.2">
      <c r="E26" s="161" t="s">
        <v>98</v>
      </c>
      <c r="L26" s="161" t="s">
        <v>97</v>
      </c>
    </row>
    <row r="27" spans="5:12" x14ac:dyDescent="0.2">
      <c r="E27" s="161" t="s">
        <v>98</v>
      </c>
      <c r="L27" s="161" t="s">
        <v>97</v>
      </c>
    </row>
    <row r="28" spans="5:12" x14ac:dyDescent="0.2">
      <c r="E28" s="161" t="s">
        <v>99</v>
      </c>
      <c r="L28" s="161" t="s">
        <v>97</v>
      </c>
    </row>
    <row r="29" spans="5:12" x14ac:dyDescent="0.2">
      <c r="E29" s="161" t="s">
        <v>98</v>
      </c>
      <c r="L29" s="161" t="s">
        <v>97</v>
      </c>
    </row>
    <row r="30" spans="5:12" x14ac:dyDescent="0.2">
      <c r="E30" s="161" t="s">
        <v>98</v>
      </c>
      <c r="L30" s="161" t="s">
        <v>97</v>
      </c>
    </row>
    <row r="31" spans="5:12" x14ac:dyDescent="0.2">
      <c r="E31" s="161" t="s">
        <v>99</v>
      </c>
      <c r="L31" s="161" t="s">
        <v>97</v>
      </c>
    </row>
    <row r="32" spans="5:12" x14ac:dyDescent="0.2">
      <c r="E32" s="161" t="s">
        <v>98</v>
      </c>
      <c r="L32" s="161" t="s">
        <v>97</v>
      </c>
    </row>
    <row r="33" spans="5:12" x14ac:dyDescent="0.2">
      <c r="E33" s="161" t="s">
        <v>98</v>
      </c>
      <c r="L33" s="161" t="s">
        <v>97</v>
      </c>
    </row>
    <row r="34" spans="5:12" x14ac:dyDescent="0.2">
      <c r="E34" s="161" t="s">
        <v>99</v>
      </c>
      <c r="L34" s="161" t="s">
        <v>97</v>
      </c>
    </row>
    <row r="35" spans="5:12" x14ac:dyDescent="0.2">
      <c r="E35" s="161" t="s">
        <v>99</v>
      </c>
      <c r="L35" s="161" t="s">
        <v>97</v>
      </c>
    </row>
    <row r="36" spans="5:12" x14ac:dyDescent="0.2">
      <c r="E36" s="161" t="s">
        <v>98</v>
      </c>
      <c r="L36" s="161" t="s">
        <v>97</v>
      </c>
    </row>
    <row r="37" spans="5:12" x14ac:dyDescent="0.2">
      <c r="E37" s="161" t="s">
        <v>98</v>
      </c>
      <c r="L37" s="161" t="s">
        <v>97</v>
      </c>
    </row>
    <row r="38" spans="5:12" x14ac:dyDescent="0.2">
      <c r="E38" s="161" t="s">
        <v>96</v>
      </c>
      <c r="L38" s="161" t="s">
        <v>97</v>
      </c>
    </row>
    <row r="39" spans="5:12" x14ac:dyDescent="0.2">
      <c r="E39" s="161" t="s">
        <v>98</v>
      </c>
      <c r="L39" s="161" t="s">
        <v>97</v>
      </c>
    </row>
    <row r="40" spans="5:12" x14ac:dyDescent="0.2">
      <c r="E40" s="161" t="s">
        <v>96</v>
      </c>
      <c r="L40" s="161" t="s">
        <v>97</v>
      </c>
    </row>
    <row r="41" spans="5:12" x14ac:dyDescent="0.2">
      <c r="E41" s="161" t="s">
        <v>99</v>
      </c>
      <c r="L41" s="161" t="s">
        <v>97</v>
      </c>
    </row>
    <row r="42" spans="5:12" x14ac:dyDescent="0.2">
      <c r="E42" s="161" t="s">
        <v>98</v>
      </c>
      <c r="L42" s="161" t="s">
        <v>97</v>
      </c>
    </row>
    <row r="43" spans="5:12" x14ac:dyDescent="0.2">
      <c r="E43" s="161" t="s">
        <v>98</v>
      </c>
      <c r="L43" s="161" t="s">
        <v>97</v>
      </c>
    </row>
    <row r="44" spans="5:12" x14ac:dyDescent="0.2">
      <c r="E44" s="161" t="s">
        <v>98</v>
      </c>
      <c r="L44" s="161" t="s">
        <v>97</v>
      </c>
    </row>
    <row r="45" spans="5:12" x14ac:dyDescent="0.2">
      <c r="E45" s="161" t="s">
        <v>99</v>
      </c>
      <c r="L45" s="161" t="s">
        <v>97</v>
      </c>
    </row>
    <row r="46" spans="5:12" x14ac:dyDescent="0.2">
      <c r="E46" s="161" t="s">
        <v>98</v>
      </c>
      <c r="L46" s="161" t="s">
        <v>97</v>
      </c>
    </row>
    <row r="47" spans="5:12" x14ac:dyDescent="0.2">
      <c r="E47" s="161" t="s">
        <v>98</v>
      </c>
      <c r="L47" s="161" t="s">
        <v>97</v>
      </c>
    </row>
    <row r="48" spans="5:12" x14ac:dyDescent="0.2">
      <c r="E48" s="161" t="s">
        <v>98</v>
      </c>
      <c r="L48" s="161" t="s">
        <v>97</v>
      </c>
    </row>
    <row r="49" spans="5:12" x14ac:dyDescent="0.2">
      <c r="E49" s="161" t="s">
        <v>99</v>
      </c>
      <c r="L49" s="161" t="s">
        <v>97</v>
      </c>
    </row>
    <row r="50" spans="5:12" x14ac:dyDescent="0.2">
      <c r="E50" s="161" t="s">
        <v>96</v>
      </c>
      <c r="L50" s="162" t="s">
        <v>97</v>
      </c>
    </row>
    <row r="51" spans="5:12" x14ac:dyDescent="0.2">
      <c r="E51" s="161" t="s">
        <v>96</v>
      </c>
      <c r="L51" s="162" t="s">
        <v>97</v>
      </c>
    </row>
    <row r="52" spans="5:12" x14ac:dyDescent="0.2">
      <c r="E52" s="161" t="s">
        <v>99</v>
      </c>
      <c r="L52" s="162" t="s">
        <v>97</v>
      </c>
    </row>
    <row r="53" spans="5:12" x14ac:dyDescent="0.2">
      <c r="E53" s="161" t="s">
        <v>98</v>
      </c>
    </row>
    <row r="54" spans="5:12" x14ac:dyDescent="0.2">
      <c r="E54" s="161" t="s">
        <v>96</v>
      </c>
    </row>
    <row r="55" spans="5:12" x14ac:dyDescent="0.2">
      <c r="E55" s="161" t="s">
        <v>96</v>
      </c>
    </row>
    <row r="56" spans="5:12" x14ac:dyDescent="0.2">
      <c r="E56" s="161" t="s">
        <v>99</v>
      </c>
    </row>
    <row r="57" spans="5:12" x14ac:dyDescent="0.2">
      <c r="E57" s="161" t="s">
        <v>96</v>
      </c>
    </row>
    <row r="58" spans="5:12" x14ac:dyDescent="0.2">
      <c r="E58" s="161" t="s">
        <v>99</v>
      </c>
    </row>
    <row r="59" spans="5:12" x14ac:dyDescent="0.2">
      <c r="E59" s="161" t="s">
        <v>99</v>
      </c>
    </row>
    <row r="60" spans="5:12" x14ac:dyDescent="0.2">
      <c r="E60" s="161" t="s">
        <v>96</v>
      </c>
    </row>
    <row r="61" spans="5:12" x14ac:dyDescent="0.2">
      <c r="E61" s="162" t="s">
        <v>99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Jérôme Le Rouzic</dc:creator>
  <cp:lastModifiedBy>Jérôme Le Rouzic</cp:lastModifiedBy>
  <dcterms:created xsi:type="dcterms:W3CDTF">2021-04-06T15:39:15Z</dcterms:created>
  <dcterms:modified xsi:type="dcterms:W3CDTF">2024-06-28T18:03:38Z</dcterms:modified>
</cp:coreProperties>
</file>