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e/Desktop/"/>
    </mc:Choice>
  </mc:AlternateContent>
  <xr:revisionPtr revIDLastSave="0" documentId="13_ncr:1_{4D5B4439-42B2-264D-BF7A-1B3DBEF6EAB3}" xr6:coauthVersionLast="47" xr6:coauthVersionMax="47" xr10:uidLastSave="{00000000-0000-0000-0000-000000000000}"/>
  <bookViews>
    <workbookView xWindow="0" yWindow="460" windowWidth="28800" windowHeight="16640" xr2:uid="{114BED4D-C55F-474E-B868-480E01259286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9" i="1" l="1"/>
  <c r="U5" i="1"/>
  <c r="AM40" i="1"/>
  <c r="AM38" i="1"/>
  <c r="AM28" i="1"/>
  <c r="AM26" i="1"/>
  <c r="U49" i="1"/>
  <c r="U47" i="1"/>
  <c r="U7" i="1"/>
  <c r="AA46" i="1"/>
  <c r="G45" i="1"/>
  <c r="F45" i="1"/>
  <c r="AA44" i="1"/>
  <c r="F44" i="1"/>
  <c r="C44" i="1"/>
  <c r="G44" i="1" s="1"/>
  <c r="U43" i="1"/>
  <c r="F43" i="1"/>
  <c r="G43" i="1" s="1"/>
  <c r="C42" i="1"/>
  <c r="G42" i="1" s="1"/>
  <c r="U41" i="1"/>
  <c r="F41" i="1"/>
  <c r="C41" i="1"/>
  <c r="AG40" i="1"/>
  <c r="G40" i="1"/>
  <c r="F40" i="1"/>
  <c r="G39" i="1"/>
  <c r="F39" i="1"/>
  <c r="BE38" i="1"/>
  <c r="BA38" i="1"/>
  <c r="AZ38" i="1"/>
  <c r="AY38" i="1"/>
  <c r="AG38" i="1"/>
  <c r="F38" i="1"/>
  <c r="C38" i="1"/>
  <c r="BE37" i="1"/>
  <c r="BA37" i="1"/>
  <c r="AZ37" i="1"/>
  <c r="AY37" i="1"/>
  <c r="U37" i="1"/>
  <c r="G37" i="1"/>
  <c r="F37" i="1"/>
  <c r="BE36" i="1"/>
  <c r="BA36" i="1"/>
  <c r="AZ36" i="1"/>
  <c r="AY36" i="1"/>
  <c r="C36" i="1"/>
  <c r="G36" i="1" s="1"/>
  <c r="BE35" i="1"/>
  <c r="BA35" i="1"/>
  <c r="AZ35" i="1"/>
  <c r="AY35" i="1"/>
  <c r="U35" i="1"/>
  <c r="F35" i="1"/>
  <c r="C35" i="1"/>
  <c r="G35" i="1" s="1"/>
  <c r="AA34" i="1"/>
  <c r="F34" i="1"/>
  <c r="G34" i="1" s="1"/>
  <c r="F33" i="1"/>
  <c r="G33" i="1" s="1"/>
  <c r="BE32" i="1"/>
  <c r="BA32" i="1"/>
  <c r="AZ32" i="1"/>
  <c r="AY32" i="1"/>
  <c r="AA32" i="1"/>
  <c r="F32" i="1"/>
  <c r="C32" i="1"/>
  <c r="G32" i="1" s="1"/>
  <c r="BE31" i="1"/>
  <c r="BA31" i="1"/>
  <c r="AZ31" i="1"/>
  <c r="AY31" i="1"/>
  <c r="U31" i="1"/>
  <c r="G31" i="1"/>
  <c r="F31" i="1"/>
  <c r="BE30" i="1"/>
  <c r="BA30" i="1"/>
  <c r="AZ30" i="1"/>
  <c r="AY30" i="1"/>
  <c r="C30" i="1"/>
  <c r="G30" i="1" s="1"/>
  <c r="BE29" i="1"/>
  <c r="BA29" i="1"/>
  <c r="AZ29" i="1"/>
  <c r="AY29" i="1"/>
  <c r="U29" i="1"/>
  <c r="F29" i="1"/>
  <c r="C29" i="1"/>
  <c r="G29" i="1" s="1"/>
  <c r="G28" i="1"/>
  <c r="F28" i="1"/>
  <c r="G27" i="1"/>
  <c r="F27" i="1"/>
  <c r="BE26" i="1"/>
  <c r="BA26" i="1"/>
  <c r="AZ26" i="1"/>
  <c r="AY26" i="1"/>
  <c r="F26" i="1"/>
  <c r="C26" i="1"/>
  <c r="G26" i="1" s="1"/>
  <c r="BE25" i="1"/>
  <c r="BA25" i="1"/>
  <c r="AZ25" i="1"/>
  <c r="AY25" i="1"/>
  <c r="U25" i="1"/>
  <c r="F25" i="1"/>
  <c r="G25" i="1" s="1"/>
  <c r="BE24" i="1"/>
  <c r="BA24" i="1"/>
  <c r="AZ24" i="1"/>
  <c r="AY24" i="1"/>
  <c r="C24" i="1"/>
  <c r="G24" i="1" s="1"/>
  <c r="BE23" i="1"/>
  <c r="BA23" i="1"/>
  <c r="AZ23" i="1"/>
  <c r="AY23" i="1"/>
  <c r="U23" i="1"/>
  <c r="G23" i="1"/>
  <c r="F23" i="1"/>
  <c r="C23" i="1"/>
  <c r="AA22" i="1"/>
  <c r="G22" i="1"/>
  <c r="F22" i="1"/>
  <c r="F21" i="1"/>
  <c r="G21" i="1" s="1"/>
  <c r="BE20" i="1"/>
  <c r="BA20" i="1"/>
  <c r="AZ20" i="1"/>
  <c r="AY20" i="1"/>
  <c r="AA20" i="1"/>
  <c r="F20" i="1"/>
  <c r="C20" i="1"/>
  <c r="G20" i="1" s="1"/>
  <c r="BE19" i="1"/>
  <c r="BA19" i="1"/>
  <c r="AZ19" i="1"/>
  <c r="AY19" i="1"/>
  <c r="U19" i="1"/>
  <c r="F19" i="1"/>
  <c r="G19" i="1" s="1"/>
  <c r="BE18" i="1"/>
  <c r="BA18" i="1"/>
  <c r="AZ18" i="1"/>
  <c r="AY18" i="1"/>
  <c r="AT18" i="1"/>
  <c r="C18" i="1"/>
  <c r="G18" i="1" s="1"/>
  <c r="BE17" i="1"/>
  <c r="BA17" i="1"/>
  <c r="AZ17" i="1"/>
  <c r="AY17" i="1"/>
  <c r="U17" i="1"/>
  <c r="F17" i="1"/>
  <c r="G17" i="1" s="1"/>
  <c r="C17" i="1"/>
  <c r="AG16" i="1"/>
  <c r="G16" i="1"/>
  <c r="F16" i="1"/>
  <c r="G15" i="1"/>
  <c r="F15" i="1"/>
  <c r="BE14" i="1"/>
  <c r="BA14" i="1"/>
  <c r="AZ14" i="1"/>
  <c r="AY14" i="1"/>
  <c r="AG14" i="1"/>
  <c r="F14" i="1"/>
  <c r="C14" i="1"/>
  <c r="G14" i="1" s="1"/>
  <c r="BE13" i="1"/>
  <c r="BA13" i="1"/>
  <c r="AZ13" i="1"/>
  <c r="AY13" i="1"/>
  <c r="U13" i="1"/>
  <c r="G13" i="1"/>
  <c r="F13" i="1"/>
  <c r="BE12" i="1"/>
  <c r="BA12" i="1"/>
  <c r="AZ12" i="1"/>
  <c r="AY12" i="1"/>
  <c r="C12" i="1"/>
  <c r="G12" i="1" s="1"/>
  <c r="BE11" i="1"/>
  <c r="BA11" i="1"/>
  <c r="AZ11" i="1"/>
  <c r="AY11" i="1"/>
  <c r="U11" i="1"/>
  <c r="F11" i="1"/>
  <c r="C11" i="1"/>
  <c r="G11" i="1" s="1"/>
  <c r="AA10" i="1"/>
  <c r="G10" i="1"/>
  <c r="F10" i="1"/>
  <c r="BE8" i="1"/>
  <c r="BA8" i="1"/>
  <c r="AZ8" i="1"/>
  <c r="AY8" i="1"/>
  <c r="AA8" i="1"/>
  <c r="BE7" i="1"/>
  <c r="BA7" i="1"/>
  <c r="AZ7" i="1"/>
  <c r="AY7" i="1"/>
  <c r="BE6" i="1"/>
  <c r="BA6" i="1"/>
  <c r="AZ6" i="1"/>
  <c r="AY6" i="1"/>
  <c r="BE5" i="1"/>
  <c r="BA5" i="1"/>
  <c r="AZ5" i="1"/>
  <c r="AY5" i="1"/>
  <c r="AS5" i="1"/>
  <c r="G38" i="1" l="1"/>
  <c r="BC29" i="1" s="1"/>
  <c r="G41" i="1"/>
  <c r="BB5" i="1"/>
  <c r="AN40" i="1"/>
  <c r="AN38" i="1"/>
  <c r="AN26" i="1"/>
  <c r="AN28" i="1"/>
  <c r="BB29" i="1"/>
  <c r="BB23" i="1"/>
  <c r="BC36" i="1"/>
  <c r="BC12" i="1"/>
  <c r="BB14" i="1"/>
  <c r="BB20" i="1"/>
  <c r="BB37" i="1"/>
  <c r="BB35" i="1"/>
  <c r="BB25" i="1"/>
  <c r="BB11" i="1"/>
  <c r="BB12" i="1"/>
  <c r="BB6" i="1"/>
  <c r="BC5" i="1"/>
  <c r="BB17" i="1"/>
  <c r="BB38" i="1"/>
  <c r="BB13" i="1"/>
  <c r="BB24" i="1"/>
  <c r="BB36" i="1"/>
  <c r="BB8" i="1"/>
  <c r="BC14" i="1"/>
  <c r="BB18" i="1"/>
  <c r="BB31" i="1"/>
  <c r="BB32" i="1"/>
  <c r="BC37" i="1"/>
  <c r="BC11" i="1"/>
  <c r="BB26" i="1"/>
  <c r="BB30" i="1"/>
  <c r="BC13" i="1"/>
  <c r="BD13" i="1" s="1"/>
  <c r="BB7" i="1"/>
  <c r="BB19" i="1"/>
  <c r="BC19" i="1"/>
  <c r="BC17" i="1"/>
  <c r="BC18" i="1"/>
  <c r="BD18" i="1" s="1"/>
  <c r="BC20" i="1"/>
  <c r="BC35" i="1"/>
  <c r="BC38" i="1"/>
  <c r="BC8" i="1"/>
  <c r="BC6" i="1"/>
  <c r="BC23" i="1"/>
  <c r="BC26" i="1"/>
  <c r="BC25" i="1"/>
  <c r="BD25" i="1" s="1"/>
  <c r="BC24" i="1"/>
  <c r="BC7" i="1"/>
  <c r="BC30" i="1" l="1"/>
  <c r="BD30" i="1" s="1"/>
  <c r="BC31" i="1"/>
  <c r="BD31" i="1" s="1"/>
  <c r="BD14" i="1"/>
  <c r="BC32" i="1"/>
  <c r="BD32" i="1" s="1"/>
  <c r="BD5" i="1"/>
  <c r="BD19" i="1"/>
  <c r="BD7" i="1"/>
  <c r="BD23" i="1"/>
  <c r="BD20" i="1"/>
  <c r="BD36" i="1"/>
  <c r="BD29" i="1"/>
  <c r="BD35" i="1"/>
  <c r="BD6" i="1"/>
  <c r="BD12" i="1"/>
  <c r="BD26" i="1"/>
  <c r="BD17" i="1"/>
  <c r="BD11" i="1"/>
  <c r="BD8" i="1"/>
  <c r="BD38" i="1"/>
  <c r="BD37" i="1"/>
  <c r="BD24" i="1"/>
  <c r="K23" i="1" l="1"/>
  <c r="K38" i="1"/>
  <c r="N38" i="1" s="1"/>
  <c r="K20" i="1"/>
  <c r="O20" i="1" s="1"/>
  <c r="K14" i="1"/>
  <c r="N14" i="1" s="1"/>
  <c r="K18" i="1"/>
  <c r="K19" i="1"/>
  <c r="M19" i="1" s="1"/>
  <c r="AT7" i="1" s="1"/>
  <c r="K25" i="1"/>
  <c r="O25" i="1" s="1"/>
  <c r="AS8" i="1" s="1"/>
  <c r="K26" i="1"/>
  <c r="L26" i="1" s="1"/>
  <c r="K24" i="1"/>
  <c r="R13" i="1" s="1"/>
  <c r="K36" i="1"/>
  <c r="R25" i="1" s="1"/>
  <c r="K12" i="1"/>
  <c r="R47" i="1" s="1"/>
  <c r="K11" i="1"/>
  <c r="K37" i="1"/>
  <c r="L37" i="1" s="1"/>
  <c r="AR10" i="1" s="1"/>
  <c r="K35" i="1"/>
  <c r="K43" i="1"/>
  <c r="AV11" i="1" s="1"/>
  <c r="K17" i="1"/>
  <c r="K29" i="1"/>
  <c r="K13" i="1"/>
  <c r="L13" i="1" s="1"/>
  <c r="AR6" i="1" s="1"/>
  <c r="K41" i="1"/>
  <c r="R17" i="1" s="1"/>
  <c r="K42" i="1"/>
  <c r="K44" i="1"/>
  <c r="L44" i="1" s="1"/>
  <c r="K30" i="1"/>
  <c r="R23" i="1" s="1"/>
  <c r="K31" i="1"/>
  <c r="M31" i="1" s="1"/>
  <c r="AT9" i="1" s="1"/>
  <c r="K32" i="1"/>
  <c r="O32" i="1" s="1"/>
  <c r="X20" i="1" l="1"/>
  <c r="AD16" i="1" s="1"/>
  <c r="AJ26" i="1" s="1"/>
  <c r="R5" i="1"/>
  <c r="O11" i="1"/>
  <c r="R11" i="1"/>
  <c r="L35" i="1"/>
  <c r="R29" i="1"/>
  <c r="N36" i="1"/>
  <c r="O42" i="1"/>
  <c r="R37" i="1"/>
  <c r="M11" i="1"/>
  <c r="X22" i="1"/>
  <c r="L29" i="1"/>
  <c r="R35" i="1"/>
  <c r="N24" i="1"/>
  <c r="N18" i="1"/>
  <c r="R49" i="1"/>
  <c r="N23" i="1"/>
  <c r="R41" i="1"/>
  <c r="L18" i="1"/>
  <c r="L23" i="1"/>
  <c r="M23" i="1"/>
  <c r="X32" i="1"/>
  <c r="AD38" i="1" s="1"/>
  <c r="AJ28" i="1" s="1"/>
  <c r="O23" i="1"/>
  <c r="L20" i="1"/>
  <c r="O38" i="1"/>
  <c r="M38" i="1"/>
  <c r="L38" i="1"/>
  <c r="L36" i="1"/>
  <c r="O36" i="1"/>
  <c r="O26" i="1"/>
  <c r="M20" i="1"/>
  <c r="N20" i="1"/>
  <c r="AV10" i="1"/>
  <c r="AQ10" i="1"/>
  <c r="M26" i="1"/>
  <c r="M37" i="1"/>
  <c r="AT10" i="1" s="1"/>
  <c r="L43" i="1"/>
  <c r="AR11" i="1" s="1"/>
  <c r="O30" i="1"/>
  <c r="L30" i="1"/>
  <c r="N29" i="1"/>
  <c r="M29" i="1"/>
  <c r="M36" i="1"/>
  <c r="O29" i="1"/>
  <c r="M43" i="1"/>
  <c r="AT11" i="1" s="1"/>
  <c r="O14" i="1"/>
  <c r="L12" i="1"/>
  <c r="AV6" i="1"/>
  <c r="L11" i="1"/>
  <c r="O13" i="1"/>
  <c r="AS6" i="1" s="1"/>
  <c r="N12" i="1"/>
  <c r="L14" i="1"/>
  <c r="M13" i="1"/>
  <c r="AT6" i="1" s="1"/>
  <c r="N11" i="1"/>
  <c r="O12" i="1"/>
  <c r="M14" i="1"/>
  <c r="AQ6" i="1"/>
  <c r="M12" i="1"/>
  <c r="N13" i="1"/>
  <c r="L17" i="1"/>
  <c r="M18" i="1"/>
  <c r="O18" i="1"/>
  <c r="AQ7" i="1"/>
  <c r="M17" i="1"/>
  <c r="AV7" i="1"/>
  <c r="N19" i="1"/>
  <c r="O17" i="1"/>
  <c r="N17" i="1"/>
  <c r="L19" i="1"/>
  <c r="AR7" i="1" s="1"/>
  <c r="O19" i="1"/>
  <c r="AS7" i="1" s="1"/>
  <c r="M25" i="1"/>
  <c r="AT8" i="1" s="1"/>
  <c r="AQ8" i="1"/>
  <c r="N25" i="1"/>
  <c r="AV8" i="1"/>
  <c r="N26" i="1"/>
  <c r="L25" i="1"/>
  <c r="AR8" i="1" s="1"/>
  <c r="O24" i="1"/>
  <c r="L24" i="1"/>
  <c r="M24" i="1"/>
  <c r="X8" i="1"/>
  <c r="AD14" i="1" s="1"/>
  <c r="AJ38" i="1" s="1"/>
  <c r="AV9" i="1"/>
  <c r="AQ9" i="1"/>
  <c r="M30" i="1"/>
  <c r="N30" i="1"/>
  <c r="M35" i="1"/>
  <c r="N42" i="1"/>
  <c r="L41" i="1"/>
  <c r="N41" i="1"/>
  <c r="O43" i="1"/>
  <c r="AS11" i="1" s="1"/>
  <c r="N44" i="1"/>
  <c r="L42" i="1"/>
  <c r="O41" i="1"/>
  <c r="AQ11" i="1"/>
  <c r="M44" i="1"/>
  <c r="M42" i="1"/>
  <c r="M41" i="1"/>
  <c r="N43" i="1"/>
  <c r="N35" i="1"/>
  <c r="O44" i="1"/>
  <c r="X34" i="1"/>
  <c r="O35" i="1"/>
  <c r="O37" i="1"/>
  <c r="AS10" i="1" s="1"/>
  <c r="N37" i="1"/>
  <c r="N31" i="1"/>
  <c r="L31" i="1"/>
  <c r="AR9" i="1" s="1"/>
  <c r="O31" i="1"/>
  <c r="AS9" i="1" s="1"/>
  <c r="L32" i="1"/>
  <c r="M32" i="1"/>
  <c r="N32" i="1"/>
  <c r="AU7" i="1" l="1"/>
  <c r="AU10" i="1"/>
  <c r="AU6" i="1"/>
  <c r="X46" i="1"/>
  <c r="AD40" i="1" s="1"/>
  <c r="AJ40" i="1" s="1"/>
  <c r="AU8" i="1"/>
  <c r="AU11" i="1"/>
  <c r="AU9" i="1"/>
  <c r="AR19" i="1" l="1"/>
  <c r="AS19" i="1" s="1"/>
  <c r="AR20" i="1"/>
  <c r="AQ20" i="1" s="1"/>
  <c r="AR23" i="1"/>
  <c r="AU23" i="1" s="1"/>
  <c r="AR21" i="1"/>
  <c r="AU21" i="1" s="1"/>
  <c r="AR22" i="1"/>
  <c r="AT22" i="1" s="1"/>
  <c r="AR24" i="1"/>
  <c r="AS24" i="1" s="1"/>
  <c r="AT19" i="1" l="1"/>
  <c r="AQ19" i="1"/>
  <c r="AU19" i="1"/>
  <c r="AT20" i="1"/>
  <c r="AU20" i="1"/>
  <c r="AT23" i="1"/>
  <c r="AS20" i="1"/>
  <c r="AS23" i="1"/>
  <c r="AQ23" i="1"/>
  <c r="AT21" i="1"/>
  <c r="AS21" i="1"/>
  <c r="AT24" i="1"/>
  <c r="AQ24" i="1"/>
  <c r="AQ21" i="1"/>
  <c r="AS22" i="1"/>
  <c r="AQ22" i="1"/>
  <c r="AU24" i="1"/>
  <c r="AU22" i="1"/>
  <c r="BF47" i="1" l="1"/>
  <c r="BF48" i="1"/>
  <c r="BF46" i="1"/>
  <c r="BF49" i="1"/>
  <c r="BF45" i="1"/>
  <c r="BF50" i="1"/>
  <c r="BF53" i="1" l="1"/>
  <c r="AZ62" i="1" s="1"/>
  <c r="BC62" i="1" s="1"/>
  <c r="BC63" i="1" s="1"/>
  <c r="R31" i="1" s="1"/>
  <c r="BD62" i="1" l="1"/>
  <c r="BD63" i="1" s="1"/>
  <c r="R19" i="1" s="1"/>
  <c r="BB62" i="1"/>
  <c r="BB63" i="1" s="1"/>
  <c r="R43" i="1" s="1"/>
  <c r="BA62" i="1"/>
  <c r="BA63" i="1" s="1"/>
  <c r="R7" i="1" s="1"/>
  <c r="X44" i="1" l="1"/>
  <c r="X10" i="1"/>
</calcChain>
</file>

<file path=xl/sharedStrings.xml><?xml version="1.0" encoding="utf-8"?>
<sst xmlns="http://schemas.openxmlformats.org/spreadsheetml/2006/main" count="384" uniqueCount="112">
  <si>
    <t>⅛ de Finale</t>
  </si>
  <si>
    <t>¼ de Finale</t>
  </si>
  <si>
    <t>½ Finale</t>
  </si>
  <si>
    <t>Finale</t>
  </si>
  <si>
    <t>Score</t>
  </si>
  <si>
    <t>Pen</t>
  </si>
  <si>
    <t>Total</t>
  </si>
  <si>
    <t>Troisièmes des 6 Groupes</t>
  </si>
  <si>
    <t>Pays</t>
  </si>
  <si>
    <t>BP</t>
  </si>
  <si>
    <t>BC</t>
  </si>
  <si>
    <t>+/-</t>
  </si>
  <si>
    <t>Points</t>
  </si>
  <si>
    <t>Points en tout</t>
  </si>
  <si>
    <t>Groupes</t>
  </si>
  <si>
    <t>Équipes</t>
  </si>
  <si>
    <t>A</t>
  </si>
  <si>
    <t>B</t>
  </si>
  <si>
    <t>C</t>
  </si>
  <si>
    <t>Matchs</t>
  </si>
  <si>
    <t>Vainqueur</t>
  </si>
  <si>
    <t>Résultats des Poules</t>
  </si>
  <si>
    <t>D</t>
  </si>
  <si>
    <t>Pos.</t>
  </si>
  <si>
    <t>E</t>
  </si>
  <si>
    <t>F</t>
  </si>
  <si>
    <t xml:space="preserve"> </t>
  </si>
  <si>
    <t>4 Meilleurs Troisièmes Qualifiés</t>
  </si>
  <si>
    <t>Rang</t>
  </si>
  <si>
    <t>Groupe</t>
  </si>
  <si>
    <t>Si les 4 meilleurs sont :</t>
  </si>
  <si>
    <t>1B joue contre le 3e du groupe :</t>
  </si>
  <si>
    <t>1C joue contre le 3e du groupe :</t>
  </si>
  <si>
    <t>4 Meilleurs</t>
  </si>
  <si>
    <t>ABCD</t>
  </si>
  <si>
    <t>ABCE</t>
  </si>
  <si>
    <t>ABCF</t>
  </si>
  <si>
    <t>ABDE</t>
  </si>
  <si>
    <t>ABDF</t>
  </si>
  <si>
    <t>ABEF</t>
  </si>
  <si>
    <t>ACDE</t>
  </si>
  <si>
    <t>Résultat</t>
  </si>
  <si>
    <t>ACDF</t>
  </si>
  <si>
    <t>ACEF</t>
  </si>
  <si>
    <t>ADEF</t>
  </si>
  <si>
    <t>BCDE</t>
  </si>
  <si>
    <t>BCDF</t>
  </si>
  <si>
    <t>BCEF</t>
  </si>
  <si>
    <t>BDEF</t>
  </si>
  <si>
    <t>CDEF</t>
  </si>
  <si>
    <t>3ème Place</t>
  </si>
  <si>
    <t>EURO 2020/21</t>
  </si>
  <si>
    <t>Pts</t>
  </si>
  <si>
    <t>Total de points marqués :</t>
  </si>
  <si>
    <r>
      <rPr>
        <sz val="12"/>
        <color theme="10"/>
        <rFont val="Calibri (Corps)"/>
      </rPr>
      <t xml:space="preserve">By </t>
    </r>
    <r>
      <rPr>
        <b/>
        <u/>
        <sz val="12"/>
        <color rgb="FF002060"/>
        <rFont val="Calibri (Corps)"/>
      </rPr>
      <t>les-transferts.com</t>
    </r>
  </si>
  <si>
    <t>Italie</t>
  </si>
  <si>
    <t>Turquie</t>
  </si>
  <si>
    <t>Pays de Galles</t>
  </si>
  <si>
    <t>Suisse</t>
  </si>
  <si>
    <t>Danemark</t>
  </si>
  <si>
    <t>Russie</t>
  </si>
  <si>
    <t>Belgique</t>
  </si>
  <si>
    <t>Finlande</t>
  </si>
  <si>
    <t>Autriche</t>
  </si>
  <si>
    <t>Macedoine N.</t>
  </si>
  <si>
    <t>Ukraine</t>
  </si>
  <si>
    <t>Angleterre</t>
  </si>
  <si>
    <t>Rep. Tchèque</t>
  </si>
  <si>
    <t>Croatie</t>
  </si>
  <si>
    <t>Ecosse</t>
  </si>
  <si>
    <t>Pologne</t>
  </si>
  <si>
    <t>Slovaquie</t>
  </si>
  <si>
    <t>Suède</t>
  </si>
  <si>
    <t>Espagne</t>
  </si>
  <si>
    <t>Hongrie</t>
  </si>
  <si>
    <t>Portugal</t>
  </si>
  <si>
    <t>France</t>
  </si>
  <si>
    <t>Allemagne</t>
  </si>
  <si>
    <r>
      <rPr>
        <sz val="24"/>
        <color rgb="FF002060"/>
        <rFont val="Calibri (Corps)"/>
      </rPr>
      <t>A</t>
    </r>
    <r>
      <rPr>
        <u/>
        <sz val="12"/>
        <color rgb="FF002060"/>
        <rFont val="Calibri"/>
        <family val="2"/>
        <scheme val="minor"/>
      </rPr>
      <t xml:space="preserve"> 
</t>
    </r>
    <r>
      <rPr>
        <sz val="12"/>
        <color rgb="FF002060"/>
        <rFont val="Calibri (Corps)"/>
      </rPr>
      <t xml:space="preserve">&gt; </t>
    </r>
    <r>
      <rPr>
        <b/>
        <u/>
        <sz val="12"/>
        <color rgb="FF002060"/>
        <rFont val="Calibri (Corps)"/>
      </rPr>
      <t>Pronostics</t>
    </r>
    <r>
      <rPr>
        <u/>
        <sz val="12"/>
        <color rgb="FF002060"/>
        <rFont val="Calibri"/>
        <family val="2"/>
        <scheme val="minor"/>
      </rPr>
      <t xml:space="preserve">
</t>
    </r>
  </si>
  <si>
    <r>
      <rPr>
        <sz val="24"/>
        <color theme="7" tint="-0.499984740745262"/>
        <rFont val="Calibri (Corps)"/>
      </rPr>
      <t>B</t>
    </r>
    <r>
      <rPr>
        <u/>
        <sz val="12"/>
        <color theme="7" tint="-0.499984740745262"/>
        <rFont val="Calibri"/>
        <family val="2"/>
        <scheme val="minor"/>
      </rPr>
      <t xml:space="preserve"> 
</t>
    </r>
    <r>
      <rPr>
        <sz val="12"/>
        <color theme="7" tint="-0.499984740745262"/>
        <rFont val="Calibri (Corps)"/>
      </rPr>
      <t xml:space="preserve">&gt; </t>
    </r>
    <r>
      <rPr>
        <b/>
        <u/>
        <sz val="12"/>
        <color theme="7" tint="-0.499984740745262"/>
        <rFont val="Calibri"/>
        <family val="2"/>
        <scheme val="minor"/>
      </rPr>
      <t>Pronostics</t>
    </r>
    <r>
      <rPr>
        <u/>
        <sz val="12"/>
        <color theme="7" tint="-0.499984740745262"/>
        <rFont val="Calibri"/>
        <family val="2"/>
        <scheme val="minor"/>
      </rPr>
      <t xml:space="preserve">
</t>
    </r>
  </si>
  <si>
    <r>
      <rPr>
        <sz val="24"/>
        <color theme="9" tint="-0.499984740745262"/>
        <rFont val="Calibri (Corps)"/>
      </rPr>
      <t>C</t>
    </r>
    <r>
      <rPr>
        <u/>
        <sz val="12"/>
        <color theme="9" tint="-0.499984740745262"/>
        <rFont val="Calibri"/>
        <family val="2"/>
        <scheme val="minor"/>
      </rPr>
      <t xml:space="preserve"> 
</t>
    </r>
    <r>
      <rPr>
        <sz val="12"/>
        <color theme="9" tint="-0.499984740745262"/>
        <rFont val="Calibri (Corps)"/>
      </rPr>
      <t xml:space="preserve">&gt; </t>
    </r>
    <r>
      <rPr>
        <b/>
        <u/>
        <sz val="12"/>
        <color theme="9" tint="-0.499984740745262"/>
        <rFont val="Calibri"/>
        <family val="2"/>
        <scheme val="minor"/>
      </rPr>
      <t>Pronostics</t>
    </r>
    <r>
      <rPr>
        <u/>
        <sz val="12"/>
        <color theme="9" tint="-0.499984740745262"/>
        <rFont val="Calibri"/>
        <family val="2"/>
        <scheme val="minor"/>
      </rPr>
      <t xml:space="preserve">
</t>
    </r>
  </si>
  <si>
    <r>
      <rPr>
        <sz val="24"/>
        <color rgb="FFB3167B"/>
        <rFont val="Calibri (Corps)"/>
      </rPr>
      <t>D</t>
    </r>
    <r>
      <rPr>
        <u/>
        <sz val="12"/>
        <color rgb="FFB3167B"/>
        <rFont val="Calibri"/>
        <family val="2"/>
        <scheme val="minor"/>
      </rPr>
      <t xml:space="preserve"> 
</t>
    </r>
    <r>
      <rPr>
        <sz val="12"/>
        <color rgb="FFB3167B"/>
        <rFont val="Calibri (Corps)"/>
      </rPr>
      <t xml:space="preserve">&gt; </t>
    </r>
    <r>
      <rPr>
        <b/>
        <u/>
        <sz val="12"/>
        <color rgb="FFB3167B"/>
        <rFont val="Calibri"/>
        <family val="2"/>
        <scheme val="minor"/>
      </rPr>
      <t>Pronostics</t>
    </r>
    <r>
      <rPr>
        <u/>
        <sz val="12"/>
        <color rgb="FFB3167B"/>
        <rFont val="Calibri"/>
        <family val="2"/>
        <scheme val="minor"/>
      </rPr>
      <t xml:space="preserve">
</t>
    </r>
  </si>
  <si>
    <r>
      <rPr>
        <sz val="24"/>
        <color rgb="FF661465"/>
        <rFont val="Calibri (Corps)"/>
      </rPr>
      <t>E</t>
    </r>
    <r>
      <rPr>
        <u/>
        <sz val="12"/>
        <color rgb="FF661465"/>
        <rFont val="Calibri"/>
        <family val="2"/>
        <scheme val="minor"/>
      </rPr>
      <t xml:space="preserve"> 
</t>
    </r>
    <r>
      <rPr>
        <sz val="12"/>
        <color rgb="FF661465"/>
        <rFont val="Calibri (Corps)"/>
      </rPr>
      <t xml:space="preserve">&gt; </t>
    </r>
    <r>
      <rPr>
        <b/>
        <u/>
        <sz val="12"/>
        <color rgb="FF661465"/>
        <rFont val="Calibri"/>
        <family val="2"/>
        <scheme val="minor"/>
      </rPr>
      <t>Pronostics</t>
    </r>
    <r>
      <rPr>
        <u/>
        <sz val="12"/>
        <color rgb="FF661465"/>
        <rFont val="Calibri"/>
        <family val="2"/>
        <scheme val="minor"/>
      </rPr>
      <t xml:space="preserve">
</t>
    </r>
  </si>
  <si>
    <r>
      <rPr>
        <sz val="24"/>
        <color theme="5" tint="-0.499984740745262"/>
        <rFont val="Calibri (Corps)"/>
      </rPr>
      <t>F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u/>
        <sz val="12"/>
        <color theme="5" tint="-0.499984740745262"/>
        <rFont val="Calibri"/>
        <family val="2"/>
        <scheme val="minor"/>
      </rPr>
      <t xml:space="preserve">
</t>
    </r>
    <r>
      <rPr>
        <sz val="12"/>
        <color theme="5" tint="-0.499984740745262"/>
        <rFont val="Calibri (Corps)"/>
      </rPr>
      <t xml:space="preserve">&gt; </t>
    </r>
    <r>
      <rPr>
        <b/>
        <u/>
        <sz val="12"/>
        <color theme="5" tint="-0.499984740745262"/>
        <rFont val="Calibri"/>
        <family val="2"/>
        <scheme val="minor"/>
      </rPr>
      <t>Pronostics</t>
    </r>
    <r>
      <rPr>
        <u/>
        <sz val="12"/>
        <color theme="5" tint="-0.499984740745262"/>
        <rFont val="Calibri"/>
        <family val="2"/>
        <scheme val="minor"/>
      </rPr>
      <t xml:space="preserve">
</t>
    </r>
  </si>
  <si>
    <r>
      <t xml:space="preserve">&gt; </t>
    </r>
    <r>
      <rPr>
        <b/>
        <u/>
        <sz val="13"/>
        <color rgb="FF002060"/>
        <rFont val="Calibri"/>
        <family val="2"/>
        <scheme val="minor"/>
      </rPr>
      <t>Toutes les offres de paris sportifs pour l'Euro</t>
    </r>
    <r>
      <rPr>
        <b/>
        <u/>
        <sz val="13"/>
        <color rgb="FF002060"/>
        <rFont val="Calibri (Corps)"/>
      </rPr>
      <t xml:space="preserve"> 2020/21</t>
    </r>
  </si>
  <si>
    <r>
      <t xml:space="preserve">&gt; </t>
    </r>
    <r>
      <rPr>
        <b/>
        <u/>
        <sz val="13"/>
        <color rgb="FF002060"/>
        <rFont val="Calibri"/>
        <family val="2"/>
        <scheme val="minor"/>
      </rPr>
      <t>Les meilleurs sites pour parier sur l'Euro 2020/21</t>
    </r>
  </si>
  <si>
    <r>
      <t xml:space="preserve">&gt; </t>
    </r>
    <r>
      <rPr>
        <b/>
        <u/>
        <sz val="13"/>
        <color rgb="FF002060"/>
        <rFont val="Calibri"/>
        <family val="2"/>
        <scheme val="minor"/>
      </rPr>
      <t>Parier sur le meilleur buteur de l'Euro 2020/21</t>
    </r>
  </si>
  <si>
    <r>
      <t xml:space="preserve">&gt; </t>
    </r>
    <r>
      <rPr>
        <b/>
        <u/>
        <sz val="13"/>
        <color rgb="FF002060"/>
        <rFont val="Calibri (Corps)"/>
      </rPr>
      <t>Parier sur la France à l'Euro 2020/21</t>
    </r>
  </si>
  <si>
    <r>
      <t xml:space="preserve">&gt; </t>
    </r>
    <r>
      <rPr>
        <b/>
        <u/>
        <sz val="13"/>
        <color theme="4"/>
        <rFont val="Calibri (Corps)"/>
      </rPr>
      <t>Programme TV Euro 2020/21</t>
    </r>
  </si>
  <si>
    <r>
      <t xml:space="preserve">&gt; </t>
    </r>
    <r>
      <rPr>
        <b/>
        <u/>
        <sz val="13"/>
        <color rgb="FF002060"/>
        <rFont val="Calibri (Corps)"/>
      </rPr>
      <t>Tous les types de paris sportifs sur l'Euro 2020/21</t>
    </r>
  </si>
  <si>
    <t>Pays Bas</t>
  </si>
  <si>
    <t>1E joue contre le 3e du groupe :</t>
  </si>
  <si>
    <t>1F joue contre le 3e du groupe :</t>
  </si>
  <si>
    <t>1F</t>
  </si>
  <si>
    <t>3ABC</t>
  </si>
  <si>
    <t>2D</t>
  </si>
  <si>
    <t>2E</t>
  </si>
  <si>
    <t>1B</t>
  </si>
  <si>
    <t>3DEF</t>
  </si>
  <si>
    <t>1A</t>
  </si>
  <si>
    <t>2C</t>
  </si>
  <si>
    <t>1C</t>
  </si>
  <si>
    <t>3ADEF</t>
  </si>
  <si>
    <t>2B</t>
  </si>
  <si>
    <t>2A</t>
  </si>
  <si>
    <t>1E</t>
  </si>
  <si>
    <t>3ABCD</t>
  </si>
  <si>
    <t>1D</t>
  </si>
  <si>
    <t>2F</t>
  </si>
  <si>
    <r>
      <rPr>
        <b/>
        <u/>
        <sz val="12"/>
        <color theme="10"/>
        <rFont val="Verdana"/>
        <family val="2"/>
      </rPr>
      <t>10€ de freebets</t>
    </r>
    <r>
      <rPr>
        <u/>
        <sz val="12"/>
        <color theme="10"/>
        <rFont val="Verdana"/>
        <family val="2"/>
      </rPr>
      <t xml:space="preserve"> sur ZeBET avec le code "</t>
    </r>
    <r>
      <rPr>
        <b/>
        <u/>
        <sz val="12"/>
        <color theme="10"/>
        <rFont val="Verdana"/>
        <family val="2"/>
      </rPr>
      <t>LT10</t>
    </r>
    <r>
      <rPr>
        <u/>
        <sz val="12"/>
        <color theme="10"/>
        <rFont val="Verdana"/>
        <family val="2"/>
      </rPr>
      <t>"</t>
    </r>
  </si>
  <si>
    <r>
      <rPr>
        <b/>
        <u/>
        <sz val="12"/>
        <color theme="10"/>
        <rFont val="Verdana"/>
        <family val="2"/>
      </rPr>
      <t>200€ de bonus</t>
    </r>
    <r>
      <rPr>
        <u/>
        <sz val="12"/>
        <color theme="10"/>
        <rFont val="Verdana"/>
        <family val="2"/>
      </rPr>
      <t xml:space="preserve"> sur Unibet avec le code "</t>
    </r>
    <r>
      <rPr>
        <b/>
        <u/>
        <sz val="12"/>
        <color theme="10"/>
        <rFont val="Verdana"/>
        <family val="2"/>
      </rPr>
      <t>EUROMAX</t>
    </r>
    <r>
      <rPr>
        <u/>
        <sz val="12"/>
        <color theme="10"/>
        <rFont val="Verdana"/>
        <family val="2"/>
      </rPr>
      <t>"</t>
    </r>
  </si>
  <si>
    <r>
      <rPr>
        <b/>
        <u/>
        <sz val="12"/>
        <color theme="10"/>
        <rFont val="Verdana"/>
        <family val="2"/>
      </rPr>
      <t>5€ de freebets</t>
    </r>
    <r>
      <rPr>
        <u/>
        <sz val="12"/>
        <color theme="10"/>
        <rFont val="Verdana"/>
        <family val="2"/>
      </rPr>
      <t xml:space="preserve"> sur NetBet avec le code promo "</t>
    </r>
    <r>
      <rPr>
        <b/>
        <u/>
        <sz val="12"/>
        <color theme="10"/>
        <rFont val="Verdana"/>
        <family val="2"/>
      </rPr>
      <t>NETBVIP</t>
    </r>
    <r>
      <rPr>
        <u/>
        <sz val="12"/>
        <color theme="10"/>
        <rFont val="Verdana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</si>
</sst>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4"/>
      <color theme="1" tint="0.249977111117893"/>
      <name val="Verdana"/>
      <family val="2"/>
    </font>
    <font>
      <b/>
      <sz val="11"/>
      <color theme="1"/>
      <name val="Verdana"/>
      <family val="2"/>
    </font>
    <font>
      <sz val="11"/>
      <color theme="1" tint="0.249977111117893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2" tint="-0.499984740745262"/>
      <name val="Verdana"/>
      <family val="2"/>
    </font>
    <font>
      <sz val="11"/>
      <color theme="0"/>
      <name val="Verdana"/>
      <family val="2"/>
    </font>
    <font>
      <sz val="11"/>
      <color theme="1" tint="0.249977111117893"/>
      <name val="Calibri"/>
      <family val="2"/>
      <scheme val="minor"/>
    </font>
    <font>
      <u/>
      <sz val="14"/>
      <color theme="1"/>
      <name val="Verdana"/>
      <family val="2"/>
    </font>
    <font>
      <u/>
      <sz val="11"/>
      <color theme="0" tint="-0.249977111117893"/>
      <name val="Calibri"/>
      <family val="2"/>
      <scheme val="minor"/>
    </font>
    <font>
      <sz val="11"/>
      <color theme="0" tint="-0.249977111117893"/>
      <name val="Verdana"/>
      <family val="2"/>
    </font>
    <font>
      <sz val="12"/>
      <color theme="1"/>
      <name val="Verdana"/>
      <family val="2"/>
    </font>
    <font>
      <b/>
      <sz val="12"/>
      <color theme="1" tint="0.14999847407452621"/>
      <name val="Verdana"/>
      <family val="2"/>
    </font>
    <font>
      <sz val="8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Verdana"/>
      <family val="2"/>
    </font>
    <font>
      <sz val="12"/>
      <name val="Calibri"/>
      <family val="2"/>
      <scheme val="minor"/>
    </font>
    <font>
      <sz val="12"/>
      <color theme="7"/>
      <name val="Verdana"/>
      <family val="2"/>
    </font>
    <font>
      <sz val="12"/>
      <color rgb="FF00B0F0"/>
      <name val="Verdana"/>
      <family val="2"/>
    </font>
    <font>
      <sz val="12"/>
      <color theme="9"/>
      <name val="Verdana"/>
      <family val="2"/>
    </font>
    <font>
      <sz val="12"/>
      <color rgb="FFE98D7F"/>
      <name val="Verdana"/>
      <family val="2"/>
    </font>
    <font>
      <sz val="12"/>
      <color rgb="FFD74CE8"/>
      <name val="Verdana"/>
      <family val="2"/>
    </font>
    <font>
      <sz val="12"/>
      <color theme="10"/>
      <name val="Verdana"/>
      <family val="2"/>
    </font>
    <font>
      <sz val="12"/>
      <color rgb="FFFA7C80"/>
      <name val="Verdana"/>
      <family val="2"/>
    </font>
    <font>
      <sz val="12"/>
      <color rgb="FFCD66FF"/>
      <name val="Verdana"/>
      <family val="2"/>
    </font>
    <font>
      <sz val="12"/>
      <color theme="10"/>
      <name val="Calibri (Corps)"/>
    </font>
    <font>
      <sz val="24"/>
      <color rgb="FF002060"/>
      <name val="Calibri (Corps)"/>
    </font>
    <font>
      <u/>
      <sz val="12"/>
      <color rgb="FF002060"/>
      <name val="Calibri"/>
      <family val="2"/>
      <scheme val="minor"/>
    </font>
    <font>
      <sz val="12"/>
      <color rgb="FF002060"/>
      <name val="Calibri (Corps)"/>
    </font>
    <font>
      <sz val="24"/>
      <color theme="7" tint="-0.499984740745262"/>
      <name val="Calibri (Corps)"/>
    </font>
    <font>
      <u/>
      <sz val="12"/>
      <color theme="7" tint="-0.499984740745262"/>
      <name val="Calibri"/>
      <family val="2"/>
      <scheme val="minor"/>
    </font>
    <font>
      <sz val="24"/>
      <color theme="9" tint="-0.499984740745262"/>
      <name val="Calibri (Corps)"/>
    </font>
    <font>
      <u/>
      <sz val="12"/>
      <color theme="9" tint="-0.499984740745262"/>
      <name val="Calibri"/>
      <family val="2"/>
      <scheme val="minor"/>
    </font>
    <font>
      <sz val="24"/>
      <color rgb="FFB3167B"/>
      <name val="Calibri (Corps)"/>
    </font>
    <font>
      <u/>
      <sz val="12"/>
      <color rgb="FFB3167B"/>
      <name val="Calibri"/>
      <family val="2"/>
      <scheme val="minor"/>
    </font>
    <font>
      <sz val="24"/>
      <color rgb="FF661465"/>
      <name val="Calibri (Corps)"/>
    </font>
    <font>
      <u/>
      <sz val="12"/>
      <color rgb="FF661465"/>
      <name val="Calibri"/>
      <family val="2"/>
      <scheme val="minor"/>
    </font>
    <font>
      <sz val="24"/>
      <color theme="5" tint="-0.499984740745262"/>
      <name val="Calibri (Corps)"/>
    </font>
    <font>
      <sz val="12"/>
      <color theme="5" tint="-0.499984740745262"/>
      <name val="Calibri"/>
      <family val="2"/>
      <scheme val="minor"/>
    </font>
    <font>
      <u/>
      <sz val="12"/>
      <color theme="5" tint="-0.499984740745262"/>
      <name val="Calibri"/>
      <family val="2"/>
      <scheme val="minor"/>
    </font>
    <font>
      <sz val="12"/>
      <color theme="9" tint="-0.499984740745262"/>
      <name val="Calibri (Corps)"/>
    </font>
    <font>
      <b/>
      <sz val="11"/>
      <color theme="1" tint="0.499984740745262"/>
      <name val="Verdana"/>
      <family val="2"/>
    </font>
    <font>
      <b/>
      <sz val="12"/>
      <color theme="1" tint="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24"/>
      <color theme="1"/>
      <name val="Verdana"/>
      <family val="2"/>
    </font>
    <font>
      <sz val="24"/>
      <color theme="1"/>
      <name val="Calibri"/>
      <family val="2"/>
      <scheme val="minor"/>
    </font>
    <font>
      <b/>
      <sz val="11"/>
      <name val="Verdana"/>
      <family val="2"/>
    </font>
    <font>
      <b/>
      <sz val="24"/>
      <color theme="1"/>
      <name val="Verdana"/>
      <family val="2"/>
    </font>
    <font>
      <b/>
      <sz val="24"/>
      <color theme="1"/>
      <name val="Calibri"/>
      <family val="2"/>
      <scheme val="minor"/>
    </font>
    <font>
      <b/>
      <sz val="12"/>
      <color theme="1" tint="0.249977111117893"/>
      <name val="Verdana"/>
      <family val="2"/>
    </font>
    <font>
      <b/>
      <u/>
      <sz val="11"/>
      <name val="Verdana"/>
      <family val="2"/>
    </font>
    <font>
      <sz val="11"/>
      <name val="Verdana"/>
      <family val="2"/>
    </font>
    <font>
      <u/>
      <sz val="11"/>
      <name val="Calibri"/>
      <family val="2"/>
      <scheme val="minor"/>
    </font>
    <font>
      <b/>
      <sz val="14"/>
      <color theme="10"/>
      <name val="Verdana"/>
      <family val="2"/>
    </font>
    <font>
      <u/>
      <sz val="12"/>
      <color theme="10"/>
      <name val="Calibri (Corps)"/>
    </font>
    <font>
      <b/>
      <u/>
      <sz val="12"/>
      <color rgb="FF002060"/>
      <name val="Calibri (Corps)"/>
    </font>
    <font>
      <sz val="12"/>
      <color theme="7" tint="-0.499984740745262"/>
      <name val="Calibri (Corps)"/>
    </font>
    <font>
      <sz val="12"/>
      <color rgb="FFB3167B"/>
      <name val="Calibri (Corps)"/>
    </font>
    <font>
      <sz val="12"/>
      <color rgb="FF661465"/>
      <name val="Calibri (Corps)"/>
    </font>
    <font>
      <sz val="12"/>
      <color theme="5" tint="-0.499984740745262"/>
      <name val="Calibri (Corps)"/>
    </font>
    <font>
      <b/>
      <u/>
      <sz val="12"/>
      <color theme="7" tint="-0.499984740745262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u/>
      <sz val="12"/>
      <color rgb="FFB3167B"/>
      <name val="Calibri"/>
      <family val="2"/>
      <scheme val="minor"/>
    </font>
    <font>
      <b/>
      <u/>
      <sz val="12"/>
      <color rgb="FF661465"/>
      <name val="Calibri"/>
      <family val="2"/>
      <scheme val="minor"/>
    </font>
    <font>
      <b/>
      <u/>
      <sz val="12"/>
      <color theme="5" tint="-0.499984740745262"/>
      <name val="Calibri"/>
      <family val="2"/>
      <scheme val="minor"/>
    </font>
    <font>
      <b/>
      <sz val="13"/>
      <color rgb="FF002060"/>
      <name val="Calibri (Corps)"/>
    </font>
    <font>
      <b/>
      <sz val="13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u/>
      <sz val="13"/>
      <color rgb="FF002060"/>
      <name val="Calibri"/>
      <family val="2"/>
      <scheme val="minor"/>
    </font>
    <font>
      <b/>
      <u/>
      <sz val="13"/>
      <color rgb="FF002060"/>
      <name val="Calibri (Corps)"/>
    </font>
    <font>
      <b/>
      <sz val="13"/>
      <color theme="4"/>
      <name val="Calibri"/>
      <family val="2"/>
      <scheme val="minor"/>
    </font>
    <font>
      <b/>
      <u/>
      <sz val="13"/>
      <color theme="4"/>
      <name val="Calibri (Corps)"/>
    </font>
    <font>
      <sz val="14"/>
      <color rgb="FF202122"/>
      <name val="Arial"/>
      <family val="2"/>
    </font>
    <font>
      <b/>
      <sz val="14"/>
      <color rgb="FF202122"/>
      <name val="Arial"/>
      <family val="2"/>
    </font>
    <font>
      <sz val="11"/>
      <color rgb="FF202122"/>
      <name val="Arial"/>
      <family val="2"/>
    </font>
    <font>
      <b/>
      <sz val="10"/>
      <color theme="2" tint="-0.499984740745262"/>
      <name val="Verdana"/>
      <family val="2"/>
    </font>
    <font>
      <b/>
      <sz val="10"/>
      <color theme="2" tint="-0.499984740745262"/>
      <name val="Calibri"/>
      <family val="2"/>
      <scheme val="minor"/>
    </font>
    <font>
      <u/>
      <sz val="12"/>
      <color theme="10"/>
      <name val="Verdana"/>
      <family val="2"/>
    </font>
    <font>
      <b/>
      <u/>
      <sz val="12"/>
      <color theme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CB1F1"/>
        <bgColor indexed="64"/>
      </patternFill>
    </fill>
    <fill>
      <patternFill patternType="solid">
        <fgColor rgb="FFFAC0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150"/>
        <bgColor indexed="64"/>
      </patternFill>
    </fill>
    <fill>
      <patternFill patternType="solid">
        <fgColor rgb="FFFA7C80"/>
        <bgColor indexed="64"/>
      </patternFill>
    </fill>
    <fill>
      <patternFill patternType="solid">
        <fgColor rgb="FFCD66FF"/>
        <bgColor indexed="64"/>
      </patternFill>
    </fill>
    <fill>
      <patternFill patternType="solid">
        <fgColor rgb="FFF5B18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/>
      <right style="medium">
        <color indexed="64"/>
      </right>
      <top style="thick">
        <color theme="1"/>
      </top>
      <bottom style="medium">
        <color indexed="64"/>
      </bottom>
      <diagonal/>
    </border>
    <border>
      <left style="medium">
        <color indexed="64"/>
      </left>
      <right/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1"/>
      </left>
      <right style="medium">
        <color theme="1"/>
      </right>
      <top style="thick">
        <color theme="1"/>
      </top>
      <bottom/>
      <diagonal/>
    </border>
    <border>
      <left style="thick">
        <color theme="1"/>
      </left>
      <right style="medium">
        <color theme="1"/>
      </right>
      <top/>
      <bottom/>
      <diagonal/>
    </border>
    <border>
      <left style="thick">
        <color theme="1"/>
      </left>
      <right style="medium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5" xfId="0" quotePrefix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2" borderId="42" xfId="0" quotePrefix="1" applyFont="1" applyFill="1" applyBorder="1" applyAlignment="1">
      <alignment horizontal="center" vertical="center"/>
    </xf>
    <xf numFmtId="0" fontId="3" fillId="2" borderId="44" xfId="0" quotePrefix="1" applyFont="1" applyFill="1" applyBorder="1" applyAlignment="1">
      <alignment horizontal="center" vertical="center"/>
    </xf>
    <xf numFmtId="0" fontId="3" fillId="2" borderId="46" xfId="0" quotePrefix="1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quotePrefix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15" xfId="0" quotePrefix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3" fillId="2" borderId="49" xfId="0" quotePrefix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quotePrefix="1" applyFont="1" applyFill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7" fillId="6" borderId="30" xfId="0" quotePrefix="1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7" fillId="6" borderId="37" xfId="0" quotePrefix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8" xfId="0" quotePrefix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quotePrefix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7" borderId="30" xfId="0" quotePrefix="1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17" fillId="7" borderId="37" xfId="0" quotePrefix="1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7" fillId="9" borderId="30" xfId="0" quotePrefix="1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17" fillId="9" borderId="37" xfId="0" quotePrefix="1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7" fillId="10" borderId="30" xfId="0" quotePrefix="1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7" fillId="10" borderId="37" xfId="0" quotePrefix="1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6" fillId="11" borderId="32" xfId="0" applyFont="1" applyFill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12" borderId="30" xfId="0" quotePrefix="1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6" fillId="12" borderId="32" xfId="0" applyFont="1" applyFill="1" applyBorder="1" applyAlignment="1">
      <alignment horizontal="center" vertical="center"/>
    </xf>
    <xf numFmtId="0" fontId="17" fillId="12" borderId="37" xfId="0" quotePrefix="1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5" borderId="63" xfId="0" quotePrefix="1" applyFont="1" applyFill="1" applyBorder="1" applyAlignment="1">
      <alignment horizontal="center" vertical="center"/>
    </xf>
    <xf numFmtId="0" fontId="16" fillId="6" borderId="64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7" borderId="64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6" fillId="11" borderId="64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2" borderId="64" xfId="0" applyFont="1" applyFill="1" applyBorder="1" applyAlignment="1">
      <alignment horizontal="center" vertical="center"/>
    </xf>
    <xf numFmtId="0" fontId="16" fillId="1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2" borderId="0" xfId="0" applyFill="1"/>
    <xf numFmtId="0" fontId="24" fillId="0" borderId="45" xfId="1" applyFont="1" applyBorder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25" fillId="0" borderId="45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29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6" fillId="0" borderId="48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2" borderId="0" xfId="0" quotePrefix="1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6" fillId="2" borderId="0" xfId="1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/>
    <xf numFmtId="0" fontId="58" fillId="2" borderId="0" xfId="1" applyFont="1" applyFill="1" applyBorder="1" applyAlignment="1">
      <alignment horizontal="center" vertical="center"/>
    </xf>
    <xf numFmtId="0" fontId="52" fillId="2" borderId="0" xfId="0" quotePrefix="1" applyFont="1" applyFill="1" applyBorder="1" applyAlignment="1">
      <alignment horizontal="center" vertical="center"/>
    </xf>
    <xf numFmtId="0" fontId="52" fillId="2" borderId="72" xfId="0" quotePrefix="1" applyFont="1" applyFill="1" applyBorder="1" applyAlignment="1">
      <alignment horizontal="center" vertical="center"/>
    </xf>
    <xf numFmtId="0" fontId="52" fillId="8" borderId="71" xfId="0" quotePrefix="1" applyFont="1" applyFill="1" applyBorder="1" applyAlignment="1" applyProtection="1">
      <alignment horizontal="center" vertical="center"/>
      <protection locked="0"/>
    </xf>
    <xf numFmtId="0" fontId="52" fillId="8" borderId="0" xfId="0" quotePrefix="1" applyFont="1" applyFill="1" applyAlignment="1" applyProtection="1">
      <alignment horizontal="center" vertical="center"/>
      <protection locked="0"/>
    </xf>
    <xf numFmtId="0" fontId="52" fillId="8" borderId="0" xfId="0" applyFont="1" applyFill="1" applyAlignment="1" applyProtection="1">
      <alignment horizontal="center" vertical="center"/>
      <protection locked="0"/>
    </xf>
    <xf numFmtId="0" fontId="52" fillId="8" borderId="0" xfId="0" applyFont="1" applyFill="1" applyBorder="1" applyAlignment="1" applyProtection="1">
      <alignment horizontal="center" vertical="center"/>
      <protection locked="0"/>
    </xf>
    <xf numFmtId="0" fontId="25" fillId="0" borderId="43" xfId="1" applyFont="1" applyBorder="1" applyAlignment="1">
      <alignment horizontal="center" vertical="center"/>
    </xf>
    <xf numFmtId="0" fontId="25" fillId="0" borderId="48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79" fillId="0" borderId="0" xfId="0" applyFont="1"/>
    <xf numFmtId="0" fontId="78" fillId="0" borderId="0" xfId="0" applyFont="1"/>
    <xf numFmtId="0" fontId="80" fillId="0" borderId="15" xfId="0" applyFont="1" applyBorder="1" applyAlignment="1">
      <alignment horizontal="center"/>
    </xf>
    <xf numFmtId="0" fontId="80" fillId="0" borderId="12" xfId="0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80" fillId="0" borderId="34" xfId="0" applyFont="1" applyBorder="1" applyAlignment="1">
      <alignment horizontal="center"/>
    </xf>
    <xf numFmtId="0" fontId="80" fillId="0" borderId="36" xfId="0" applyFont="1" applyBorder="1" applyAlignment="1">
      <alignment horizontal="center"/>
    </xf>
    <xf numFmtId="0" fontId="80" fillId="0" borderId="82" xfId="0" applyFont="1" applyBorder="1" applyAlignment="1">
      <alignment horizontal="center"/>
    </xf>
    <xf numFmtId="0" fontId="80" fillId="0" borderId="45" xfId="0" applyFont="1" applyBorder="1" applyAlignment="1">
      <alignment horizontal="center"/>
    </xf>
    <xf numFmtId="0" fontId="80" fillId="0" borderId="60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/>
    </xf>
    <xf numFmtId="0" fontId="81" fillId="2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0" xfId="0" applyFont="1" applyFill="1"/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21" fillId="3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7" fillId="3" borderId="0" xfId="0" applyFont="1" applyFill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76" fillId="14" borderId="78" xfId="1" applyFont="1" applyFill="1" applyBorder="1" applyAlignment="1">
      <alignment horizontal="left" vertical="center"/>
    </xf>
    <xf numFmtId="0" fontId="73" fillId="14" borderId="79" xfId="1" applyFont="1" applyFill="1" applyBorder="1" applyAlignment="1">
      <alignment horizontal="left" vertical="center"/>
    </xf>
    <xf numFmtId="0" fontId="0" fillId="14" borderId="79" xfId="0" applyFill="1" applyBorder="1" applyAlignment="1"/>
    <xf numFmtId="0" fontId="0" fillId="14" borderId="80" xfId="0" applyFill="1" applyBorder="1" applyAlignment="1"/>
    <xf numFmtId="0" fontId="4" fillId="0" borderId="0" xfId="0" applyFont="1" applyAlignment="1">
      <alignment horizontal="center" vertical="center"/>
    </xf>
    <xf numFmtId="0" fontId="36" fillId="13" borderId="68" xfId="1" applyFont="1" applyFill="1" applyBorder="1" applyAlignment="1">
      <alignment horizontal="center" vertical="center" wrapText="1"/>
    </xf>
    <xf numFmtId="0" fontId="1" fillId="13" borderId="69" xfId="1" applyFill="1" applyBorder="1" applyAlignment="1">
      <alignment horizontal="center" vertical="center"/>
    </xf>
    <xf numFmtId="0" fontId="1" fillId="13" borderId="70" xfId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8" fillId="9" borderId="68" xfId="1" applyFont="1" applyFill="1" applyBorder="1" applyAlignment="1">
      <alignment horizontal="center" vertical="center" wrapText="1"/>
    </xf>
    <xf numFmtId="0" fontId="1" fillId="9" borderId="69" xfId="1" applyFill="1" applyBorder="1" applyAlignment="1">
      <alignment horizontal="center" vertical="center"/>
    </xf>
    <xf numFmtId="0" fontId="1" fillId="9" borderId="70" xfId="1" applyFill="1" applyBorder="1" applyAlignment="1">
      <alignment horizontal="center" vertical="center"/>
    </xf>
    <xf numFmtId="0" fontId="40" fillId="10" borderId="68" xfId="1" applyFont="1" applyFill="1" applyBorder="1" applyAlignment="1">
      <alignment horizontal="center" vertical="center" wrapText="1"/>
    </xf>
    <xf numFmtId="0" fontId="1" fillId="10" borderId="69" xfId="1" applyFill="1" applyBorder="1" applyAlignment="1">
      <alignment horizontal="center" vertical="center"/>
    </xf>
    <xf numFmtId="0" fontId="1" fillId="10" borderId="70" xfId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5" fillId="12" borderId="68" xfId="1" applyFont="1" applyFill="1" applyBorder="1" applyAlignment="1">
      <alignment horizontal="center" vertical="center" wrapText="1"/>
    </xf>
    <xf numFmtId="0" fontId="1" fillId="12" borderId="69" xfId="1" applyFill="1" applyBorder="1" applyAlignment="1">
      <alignment horizontal="center" vertical="center"/>
    </xf>
    <xf numFmtId="0" fontId="1" fillId="12" borderId="70" xfId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2" fillId="11" borderId="68" xfId="1" applyFont="1" applyFill="1" applyBorder="1" applyAlignment="1">
      <alignment horizontal="center" vertical="center" wrapText="1"/>
    </xf>
    <xf numFmtId="0" fontId="1" fillId="11" borderId="69" xfId="1" applyFill="1" applyBorder="1" applyAlignment="1">
      <alignment horizontal="center" vertical="center"/>
    </xf>
    <xf numFmtId="0" fontId="1" fillId="11" borderId="70" xfId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0" fillId="2" borderId="0" xfId="0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3" fillId="8" borderId="0" xfId="0" applyFont="1" applyFill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5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60" fillId="2" borderId="0" xfId="1" applyFont="1" applyFill="1" applyBorder="1" applyAlignment="1">
      <alignment horizontal="center" vertical="center"/>
    </xf>
    <xf numFmtId="0" fontId="71" fillId="14" borderId="73" xfId="1" applyFont="1" applyFill="1" applyBorder="1" applyAlignment="1">
      <alignment horizontal="left" vertical="center"/>
    </xf>
    <xf numFmtId="0" fontId="72" fillId="14" borderId="74" xfId="0" applyFont="1" applyFill="1" applyBorder="1" applyAlignment="1">
      <alignment vertical="center"/>
    </xf>
    <xf numFmtId="0" fontId="72" fillId="14" borderId="75" xfId="0" applyFont="1" applyFill="1" applyBorder="1" applyAlignment="1">
      <alignment vertical="center"/>
    </xf>
    <xf numFmtId="0" fontId="73" fillId="14" borderId="76" xfId="1" applyFont="1" applyFill="1" applyBorder="1" applyAlignment="1">
      <alignment horizontal="left" vertical="center"/>
    </xf>
    <xf numFmtId="0" fontId="72" fillId="14" borderId="0" xfId="0" applyFont="1" applyFill="1" applyBorder="1" applyAlignment="1"/>
    <xf numFmtId="0" fontId="72" fillId="14" borderId="77" xfId="0" applyFont="1" applyFill="1" applyBorder="1" applyAlignment="1"/>
    <xf numFmtId="0" fontId="33" fillId="6" borderId="68" xfId="1" applyFont="1" applyFill="1" applyBorder="1" applyAlignment="1">
      <alignment horizontal="center" vertical="center" wrapText="1"/>
    </xf>
    <xf numFmtId="0" fontId="1" fillId="6" borderId="69" xfId="1" applyFill="1" applyBorder="1" applyAlignment="1">
      <alignment horizontal="center" vertical="center"/>
    </xf>
    <xf numFmtId="0" fontId="1" fillId="6" borderId="70" xfId="1" applyFill="1" applyBorder="1" applyAlignment="1">
      <alignment horizontal="center" vertical="center"/>
    </xf>
    <xf numFmtId="0" fontId="66" fillId="2" borderId="0" xfId="1" applyNumberFormat="1" applyFont="1" applyFill="1" applyBorder="1" applyAlignment="1">
      <alignment horizontal="center" vertical="center" wrapText="1"/>
    </xf>
    <xf numFmtId="0" fontId="66" fillId="0" borderId="0" xfId="1" applyFont="1" applyBorder="1" applyAlignment="1">
      <alignment horizontal="center" wrapText="1"/>
    </xf>
    <xf numFmtId="0" fontId="83" fillId="2" borderId="1" xfId="1" applyFont="1" applyFill="1" applyBorder="1" applyAlignment="1">
      <alignment horizontal="center" vertical="center" wrapText="1"/>
    </xf>
    <xf numFmtId="0" fontId="83" fillId="0" borderId="47" xfId="1" applyFont="1" applyBorder="1" applyAlignment="1">
      <alignment horizontal="center" wrapText="1"/>
    </xf>
    <xf numFmtId="0" fontId="83" fillId="0" borderId="2" xfId="1" applyFont="1" applyBorder="1" applyAlignment="1">
      <alignment horizontal="center" wrapText="1"/>
    </xf>
    <xf numFmtId="0" fontId="83" fillId="0" borderId="3" xfId="1" applyFont="1" applyBorder="1" applyAlignment="1">
      <alignment horizontal="center" wrapText="1"/>
    </xf>
    <xf numFmtId="0" fontId="83" fillId="0" borderId="83" xfId="1" applyFont="1" applyBorder="1" applyAlignment="1">
      <alignment horizontal="center" wrapText="1"/>
    </xf>
    <xf numFmtId="0" fontId="83" fillId="0" borderId="4" xfId="1" applyFont="1" applyBorder="1" applyAlignment="1">
      <alignment horizontal="center" wrapText="1"/>
    </xf>
    <xf numFmtId="0" fontId="83" fillId="0" borderId="47" xfId="1" applyFont="1" applyBorder="1" applyAlignment="1">
      <alignment vertical="center" wrapText="1"/>
    </xf>
    <xf numFmtId="0" fontId="83" fillId="0" borderId="2" xfId="1" applyFont="1" applyBorder="1" applyAlignment="1">
      <alignment vertical="center" wrapText="1"/>
    </xf>
    <xf numFmtId="0" fontId="83" fillId="0" borderId="3" xfId="1" applyFont="1" applyBorder="1" applyAlignment="1">
      <alignment vertical="center" wrapText="1"/>
    </xf>
    <xf numFmtId="0" fontId="83" fillId="0" borderId="83" xfId="1" applyFont="1" applyBorder="1" applyAlignment="1">
      <alignment vertical="center" wrapText="1"/>
    </xf>
    <xf numFmtId="0" fontId="83" fillId="0" borderId="4" xfId="1" applyFont="1" applyBorder="1" applyAlignment="1">
      <alignment vertical="center" wrapText="1"/>
    </xf>
    <xf numFmtId="0" fontId="19" fillId="2" borderId="84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center" vertical="center"/>
    </xf>
    <xf numFmtId="0" fontId="59" fillId="3" borderId="3" xfId="1" applyFont="1" applyFill="1" applyBorder="1" applyAlignment="1">
      <alignment horizontal="center" vertical="center"/>
    </xf>
    <xf numFmtId="0" fontId="59" fillId="3" borderId="4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4">
    <dxf>
      <font>
        <color auto="1"/>
      </font>
      <fill>
        <patternFill>
          <bgColor rgb="FF3CB1F1"/>
        </patternFill>
      </fill>
    </dxf>
    <dxf>
      <fill>
        <patternFill>
          <bgColor rgb="FFFAC001"/>
        </patternFill>
      </fill>
    </dxf>
    <dxf>
      <fill>
        <patternFill>
          <bgColor rgb="FF92D150"/>
        </patternFill>
      </fill>
    </dxf>
    <dxf>
      <fill>
        <patternFill>
          <bgColor rgb="FFFA7C80"/>
        </patternFill>
      </fill>
    </dxf>
    <dxf>
      <fill>
        <patternFill>
          <bgColor rgb="FFCD66FF"/>
        </patternFill>
      </fill>
    </dxf>
    <dxf>
      <fill>
        <patternFill>
          <bgColor rgb="FFF5B183"/>
        </patternFill>
      </fill>
    </dxf>
    <dxf>
      <font>
        <color auto="1"/>
      </font>
      <fill>
        <patternFill>
          <bgColor rgb="FF3CB1F1"/>
        </patternFill>
      </fill>
    </dxf>
    <dxf>
      <fill>
        <patternFill>
          <bgColor rgb="FFFAC001"/>
        </patternFill>
      </fill>
    </dxf>
    <dxf>
      <fill>
        <patternFill>
          <bgColor rgb="FF92D150"/>
        </patternFill>
      </fill>
    </dxf>
    <dxf>
      <fill>
        <patternFill>
          <bgColor rgb="FFFA7C80"/>
        </patternFill>
      </fill>
    </dxf>
    <dxf>
      <fill>
        <patternFill>
          <bgColor rgb="FFCD66FF"/>
        </patternFill>
      </fill>
    </dxf>
    <dxf>
      <fill>
        <patternFill>
          <bgColor rgb="FFF5B183"/>
        </patternFill>
      </fill>
    </dxf>
    <dxf>
      <font>
        <color auto="1"/>
      </font>
      <fill>
        <patternFill>
          <bgColor rgb="FF3CB1F1"/>
        </patternFill>
      </fill>
    </dxf>
    <dxf>
      <fill>
        <patternFill>
          <bgColor rgb="FFFAC001"/>
        </patternFill>
      </fill>
    </dxf>
    <dxf>
      <fill>
        <patternFill>
          <bgColor rgb="FF92D150"/>
        </patternFill>
      </fill>
    </dxf>
    <dxf>
      <fill>
        <patternFill>
          <bgColor rgb="FFFA7C80"/>
        </patternFill>
      </fill>
    </dxf>
    <dxf>
      <fill>
        <patternFill>
          <bgColor rgb="FFCD66FF"/>
        </patternFill>
      </fill>
    </dxf>
    <dxf>
      <fill>
        <patternFill>
          <bgColor rgb="FFF5B183"/>
        </patternFill>
      </fill>
    </dxf>
    <dxf>
      <font>
        <color auto="1"/>
      </font>
      <fill>
        <patternFill>
          <bgColor rgb="FF3CB1F1"/>
        </patternFill>
      </fill>
    </dxf>
    <dxf>
      <fill>
        <patternFill>
          <bgColor rgb="FFFAC001"/>
        </patternFill>
      </fill>
    </dxf>
    <dxf>
      <fill>
        <patternFill>
          <bgColor rgb="FF92D150"/>
        </patternFill>
      </fill>
    </dxf>
    <dxf>
      <fill>
        <patternFill>
          <bgColor rgb="FFFA7C80"/>
        </patternFill>
      </fill>
    </dxf>
    <dxf>
      <fill>
        <patternFill>
          <bgColor rgb="FFCD66FF"/>
        </patternFill>
      </fill>
    </dxf>
    <dxf>
      <fill>
        <patternFill>
          <bgColor rgb="FFF5B183"/>
        </patternFill>
      </fill>
    </dxf>
  </dxfs>
  <tableStyles count="0" defaultTableStyle="TableStyleMedium2" defaultPivotStyle="PivotStyleLight16"/>
  <colors>
    <mruColors>
      <color rgb="FFD74CE8"/>
      <color rgb="FFFA7C80"/>
      <color rgb="FF661465"/>
      <color rgb="FFB3167B"/>
      <color rgb="FFE98D7F"/>
      <color rgb="FFE8AB75"/>
      <color rgb="FFCD66FF"/>
      <color rgb="FF92D150"/>
      <color rgb="FFF5B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15</xdr:row>
      <xdr:rowOff>190500</xdr:rowOff>
    </xdr:from>
    <xdr:to>
      <xdr:col>29</xdr:col>
      <xdr:colOff>0</xdr:colOff>
      <xdr:row>20</xdr:row>
      <xdr:rowOff>193887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5DE20A8-5A1E-694A-930D-FB77EF63C88F}"/>
            </a:ext>
          </a:extLst>
        </xdr:cNvPr>
        <xdr:cNvCxnSpPr/>
      </xdr:nvCxnSpPr>
      <xdr:spPr>
        <a:xfrm flipV="1">
          <a:off x="20828000" y="5575300"/>
          <a:ext cx="431800" cy="19083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27</xdr:row>
      <xdr:rowOff>149679</xdr:rowOff>
    </xdr:from>
    <xdr:to>
      <xdr:col>35</xdr:col>
      <xdr:colOff>0</xdr:colOff>
      <xdr:row>38</xdr:row>
      <xdr:rowOff>171643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E975DCA-3E3C-E64A-942B-00F9D50431A7}"/>
            </a:ext>
          </a:extLst>
        </xdr:cNvPr>
        <xdr:cNvCxnSpPr/>
      </xdr:nvCxnSpPr>
      <xdr:spPr>
        <a:xfrm flipV="1">
          <a:off x="24803100" y="10106479"/>
          <a:ext cx="431800" cy="4212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</xdr:colOff>
      <xdr:row>9</xdr:row>
      <xdr:rowOff>1</xdr:rowOff>
    </xdr:from>
    <xdr:to>
      <xdr:col>29</xdr:col>
      <xdr:colOff>0</xdr:colOff>
      <xdr:row>14</xdr:row>
      <xdr:rowOff>68035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24B1F06F-B4DC-DF4D-9F47-30CB4F345A31}"/>
            </a:ext>
          </a:extLst>
        </xdr:cNvPr>
        <xdr:cNvCxnSpPr/>
      </xdr:nvCxnSpPr>
      <xdr:spPr>
        <a:xfrm flipH="1" flipV="1">
          <a:off x="20828002" y="3098801"/>
          <a:ext cx="431798" cy="1973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</xdr:colOff>
      <xdr:row>15</xdr:row>
      <xdr:rowOff>0</xdr:rowOff>
    </xdr:from>
    <xdr:to>
      <xdr:col>35</xdr:col>
      <xdr:colOff>0</xdr:colOff>
      <xdr:row>26</xdr:row>
      <xdr:rowOff>54429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E37C69FF-3874-F24B-AB77-AA9085C5E853}"/>
            </a:ext>
          </a:extLst>
        </xdr:cNvPr>
        <xdr:cNvCxnSpPr/>
      </xdr:nvCxnSpPr>
      <xdr:spPr>
        <a:xfrm flipH="1" flipV="1">
          <a:off x="24803101" y="5384800"/>
          <a:ext cx="431799" cy="4245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</xdr:colOff>
      <xdr:row>33</xdr:row>
      <xdr:rowOff>2</xdr:rowOff>
    </xdr:from>
    <xdr:to>
      <xdr:col>29</xdr:col>
      <xdr:colOff>0</xdr:colOff>
      <xdr:row>38</xdr:row>
      <xdr:rowOff>81642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FD99F56F-3E07-D947-8A4E-07B2FB33E49C}"/>
            </a:ext>
          </a:extLst>
        </xdr:cNvPr>
        <xdr:cNvCxnSpPr/>
      </xdr:nvCxnSpPr>
      <xdr:spPr>
        <a:xfrm flipH="1" flipV="1">
          <a:off x="20828001" y="12242802"/>
          <a:ext cx="431799" cy="19866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15</xdr:row>
      <xdr:rowOff>190500</xdr:rowOff>
    </xdr:from>
    <xdr:to>
      <xdr:col>29</xdr:col>
      <xdr:colOff>0</xdr:colOff>
      <xdr:row>20</xdr:row>
      <xdr:rowOff>193887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1DB74144-C427-3142-B179-07884F6B638C}"/>
            </a:ext>
          </a:extLst>
        </xdr:cNvPr>
        <xdr:cNvCxnSpPr/>
      </xdr:nvCxnSpPr>
      <xdr:spPr>
        <a:xfrm flipV="1">
          <a:off x="20828000" y="5575300"/>
          <a:ext cx="431800" cy="19083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27</xdr:row>
      <xdr:rowOff>149679</xdr:rowOff>
    </xdr:from>
    <xdr:to>
      <xdr:col>35</xdr:col>
      <xdr:colOff>0</xdr:colOff>
      <xdr:row>38</xdr:row>
      <xdr:rowOff>171643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2E0B788F-F3A8-F742-B347-32BE769F7AF6}"/>
            </a:ext>
          </a:extLst>
        </xdr:cNvPr>
        <xdr:cNvCxnSpPr/>
      </xdr:nvCxnSpPr>
      <xdr:spPr>
        <a:xfrm flipV="1">
          <a:off x="24803100" y="10106479"/>
          <a:ext cx="431800" cy="4212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</xdr:colOff>
      <xdr:row>9</xdr:row>
      <xdr:rowOff>1</xdr:rowOff>
    </xdr:from>
    <xdr:to>
      <xdr:col>29</xdr:col>
      <xdr:colOff>0</xdr:colOff>
      <xdr:row>14</xdr:row>
      <xdr:rowOff>68035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255CADA3-A09C-A54C-8DCB-4808773D7D4E}"/>
            </a:ext>
          </a:extLst>
        </xdr:cNvPr>
        <xdr:cNvCxnSpPr/>
      </xdr:nvCxnSpPr>
      <xdr:spPr>
        <a:xfrm flipH="1" flipV="1">
          <a:off x="20828002" y="3098801"/>
          <a:ext cx="431798" cy="1973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</xdr:colOff>
      <xdr:row>15</xdr:row>
      <xdr:rowOff>0</xdr:rowOff>
    </xdr:from>
    <xdr:to>
      <xdr:col>35</xdr:col>
      <xdr:colOff>0</xdr:colOff>
      <xdr:row>26</xdr:row>
      <xdr:rowOff>54429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08D4CAF2-004A-574E-8D9E-A23CDF670BDD}"/>
            </a:ext>
          </a:extLst>
        </xdr:cNvPr>
        <xdr:cNvCxnSpPr/>
      </xdr:nvCxnSpPr>
      <xdr:spPr>
        <a:xfrm flipH="1" flipV="1">
          <a:off x="24803101" y="5384800"/>
          <a:ext cx="431799" cy="4245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</xdr:row>
      <xdr:rowOff>228600</xdr:rowOff>
    </xdr:from>
    <xdr:to>
      <xdr:col>22</xdr:col>
      <xdr:colOff>406400</xdr:colOff>
      <xdr:row>9</xdr:row>
      <xdr:rowOff>12700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18447F61-2BDD-A148-B0D4-D379F38DF99A}"/>
            </a:ext>
          </a:extLst>
        </xdr:cNvPr>
        <xdr:cNvCxnSpPr/>
      </xdr:nvCxnSpPr>
      <xdr:spPr>
        <a:xfrm>
          <a:off x="13639800" y="14351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38100</xdr:rowOff>
    </xdr:from>
    <xdr:to>
      <xdr:col>22</xdr:col>
      <xdr:colOff>393700</xdr:colOff>
      <xdr:row>12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F8B53C2E-91FE-D54F-BC27-3D133C7ACD5B}"/>
            </a:ext>
          </a:extLst>
        </xdr:cNvPr>
        <xdr:cNvCxnSpPr/>
      </xdr:nvCxnSpPr>
      <xdr:spPr>
        <a:xfrm flipV="1">
          <a:off x="13639800" y="22098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39</xdr:row>
      <xdr:rowOff>228600</xdr:rowOff>
    </xdr:from>
    <xdr:to>
      <xdr:col>28</xdr:col>
      <xdr:colOff>812800</xdr:colOff>
      <xdr:row>45</xdr:row>
      <xdr:rowOff>84668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3C5FAE3C-8EA6-894E-8A89-628B46890EFA}"/>
            </a:ext>
          </a:extLst>
        </xdr:cNvPr>
        <xdr:cNvCxnSpPr/>
      </xdr:nvCxnSpPr>
      <xdr:spPr>
        <a:xfrm flipV="1">
          <a:off x="17564100" y="9626600"/>
          <a:ext cx="812800" cy="13038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</xdr:colOff>
      <xdr:row>33</xdr:row>
      <xdr:rowOff>2</xdr:rowOff>
    </xdr:from>
    <xdr:to>
      <xdr:col>29</xdr:col>
      <xdr:colOff>0</xdr:colOff>
      <xdr:row>38</xdr:row>
      <xdr:rowOff>81642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7AC5104D-6ADD-B74D-9FDB-8F87007F0B64}"/>
            </a:ext>
          </a:extLst>
        </xdr:cNvPr>
        <xdr:cNvCxnSpPr/>
      </xdr:nvCxnSpPr>
      <xdr:spPr>
        <a:xfrm flipH="1" flipV="1">
          <a:off x="20828001" y="12242802"/>
          <a:ext cx="431799" cy="19866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215900</xdr:rowOff>
    </xdr:from>
    <xdr:to>
      <xdr:col>22</xdr:col>
      <xdr:colOff>406400</xdr:colOff>
      <xdr:row>21</xdr:row>
      <xdr:rowOff>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08BBF437-9ADF-CC4A-B781-FB35E1937A8E}"/>
            </a:ext>
          </a:extLst>
        </xdr:cNvPr>
        <xdr:cNvCxnSpPr/>
      </xdr:nvCxnSpPr>
      <xdr:spPr>
        <a:xfrm>
          <a:off x="13639800" y="43307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29</xdr:row>
      <xdr:rowOff>203200</xdr:rowOff>
    </xdr:from>
    <xdr:to>
      <xdr:col>22</xdr:col>
      <xdr:colOff>406400</xdr:colOff>
      <xdr:row>33</xdr:row>
      <xdr:rowOff>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BD1786E5-C94D-5E4D-B6F1-A9EBD1D8E256}"/>
            </a:ext>
          </a:extLst>
        </xdr:cNvPr>
        <xdr:cNvCxnSpPr/>
      </xdr:nvCxnSpPr>
      <xdr:spPr>
        <a:xfrm>
          <a:off x="13639800" y="72136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41</xdr:row>
      <xdr:rowOff>203200</xdr:rowOff>
    </xdr:from>
    <xdr:to>
      <xdr:col>22</xdr:col>
      <xdr:colOff>406400</xdr:colOff>
      <xdr:row>44</xdr:row>
      <xdr:rowOff>241300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BF944CD0-1F39-C740-8A1B-F49388FC30B6}"/>
            </a:ext>
          </a:extLst>
        </xdr:cNvPr>
        <xdr:cNvCxnSpPr/>
      </xdr:nvCxnSpPr>
      <xdr:spPr>
        <a:xfrm>
          <a:off x="13639800" y="100838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21</xdr:row>
      <xdr:rowOff>25400</xdr:rowOff>
    </xdr:from>
    <xdr:to>
      <xdr:col>22</xdr:col>
      <xdr:colOff>406400</xdr:colOff>
      <xdr:row>23</xdr:row>
      <xdr:rowOff>228600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7DB1A3FB-F055-E94A-A7FF-50D6DE294A21}"/>
            </a:ext>
          </a:extLst>
        </xdr:cNvPr>
        <xdr:cNvCxnSpPr/>
      </xdr:nvCxnSpPr>
      <xdr:spPr>
        <a:xfrm flipV="1">
          <a:off x="13652500" y="51054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33</xdr:row>
      <xdr:rowOff>50800</xdr:rowOff>
    </xdr:from>
    <xdr:to>
      <xdr:col>22</xdr:col>
      <xdr:colOff>406400</xdr:colOff>
      <xdr:row>36</xdr:row>
      <xdr:rowOff>25400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63C9FFCF-2E06-694C-A061-B5DEC8B9C08C}"/>
            </a:ext>
          </a:extLst>
        </xdr:cNvPr>
        <xdr:cNvCxnSpPr/>
      </xdr:nvCxnSpPr>
      <xdr:spPr>
        <a:xfrm flipV="1">
          <a:off x="13652500" y="80137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45</xdr:row>
      <xdr:rowOff>12700</xdr:rowOff>
    </xdr:from>
    <xdr:to>
      <xdr:col>22</xdr:col>
      <xdr:colOff>406400</xdr:colOff>
      <xdr:row>48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C88BA7EE-1703-414D-A189-E60F0DE5B32F}"/>
            </a:ext>
          </a:extLst>
        </xdr:cNvPr>
        <xdr:cNvCxnSpPr/>
      </xdr:nvCxnSpPr>
      <xdr:spPr>
        <a:xfrm flipV="1">
          <a:off x="13652500" y="108585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es-transferts.com/euro-2020/pologne-euro-2020-2021.html" TargetMode="External"/><Relationship Id="rId18" Type="http://schemas.openxmlformats.org/officeDocument/2006/relationships/hyperlink" Target="https://www.les-transferts.com/euro-2020/pays-bas-euro-2020-2021.html" TargetMode="External"/><Relationship Id="rId26" Type="http://schemas.openxmlformats.org/officeDocument/2006/relationships/hyperlink" Target="https://www.les-transferts.com/paris-sportifs/euro-2020-les-differents-types-de-pari-sportifs.html" TargetMode="External"/><Relationship Id="rId39" Type="http://schemas.openxmlformats.org/officeDocument/2006/relationships/hyperlink" Target="https://www.les-transferts.com/go-offre-speciale-LT-unibet-euro" TargetMode="External"/><Relationship Id="rId21" Type="http://schemas.openxmlformats.org/officeDocument/2006/relationships/hyperlink" Target="https://www.les-transferts.com/euro-2020/allemagne-euro-2020-2021.html" TargetMode="External"/><Relationship Id="rId34" Type="http://schemas.openxmlformats.org/officeDocument/2006/relationships/hyperlink" Target="https://www.les-transferts.com/euro-2020/euro-2020-2021-tout-savoir-sur-la-slovaquie-repre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les-transferts.com/paris-sportifs/pronostic-groupe-e-euro-2020-2021-favori-outsiders-et-cote.html" TargetMode="External"/><Relationship Id="rId2" Type="http://schemas.openxmlformats.org/officeDocument/2006/relationships/hyperlink" Target="https://www.les-transferts.com/euro-2020/turquie-euro-2020-2021.html" TargetMode="External"/><Relationship Id="rId16" Type="http://schemas.openxmlformats.org/officeDocument/2006/relationships/hyperlink" Target="https://www.les-transferts.com/euro-2020/espagne-euro-2020-2021.html" TargetMode="External"/><Relationship Id="rId20" Type="http://schemas.openxmlformats.org/officeDocument/2006/relationships/hyperlink" Target="https://www.les-transferts.com/euro-2020/finlande-euro-2020-2021.html" TargetMode="External"/><Relationship Id="rId29" Type="http://schemas.openxmlformats.org/officeDocument/2006/relationships/hyperlink" Target="https://www.les-transferts.com/paris-sportifs/parier-sur-le-meilleur-buteur-de-leuro-2020-2021-stats-et-conseils.html" TargetMode="External"/><Relationship Id="rId41" Type="http://schemas.openxmlformats.org/officeDocument/2006/relationships/hyperlink" Target="https://www.les-transferts.com/go-offre-speciale-LT-Netbet-euro" TargetMode="External"/><Relationship Id="rId1" Type="http://schemas.openxmlformats.org/officeDocument/2006/relationships/hyperlink" Target="https://www.les-transferts.com/paris-sportifs/tous-les-pronostics-groupe-a-euro-2020-favoris-et-cotes.html" TargetMode="External"/><Relationship Id="rId6" Type="http://schemas.openxmlformats.org/officeDocument/2006/relationships/hyperlink" Target="https://www.les-transferts.com/paris-sportifs/pronostic-groupe-d-euro-2020-2021-favoris-cotes-et-conseil.html" TargetMode="External"/><Relationship Id="rId11" Type="http://schemas.openxmlformats.org/officeDocument/2006/relationships/hyperlink" Target="https://www.les-transferts.com/euro-2020/russie-euro-2020-2021.html" TargetMode="External"/><Relationship Id="rId24" Type="http://schemas.openxmlformats.org/officeDocument/2006/relationships/hyperlink" Target="https://www.les-transferts.com/euro-2020/portugal-euro-2020-2021.html" TargetMode="External"/><Relationship Id="rId32" Type="http://schemas.openxmlformats.org/officeDocument/2006/relationships/hyperlink" Target="https://www.les-transferts.com/euro-2020" TargetMode="External"/><Relationship Id="rId37" Type="http://schemas.openxmlformats.org/officeDocument/2006/relationships/hyperlink" Target="https://www.les-transferts.com/euro-2020/euro-2021-le-programme-tv-complet.html" TargetMode="External"/><Relationship Id="rId40" Type="http://schemas.openxmlformats.org/officeDocument/2006/relationships/hyperlink" Target="https://www.les-transferts.com/go-offre-speciale-LT-Zebet-euro" TargetMode="External"/><Relationship Id="rId5" Type="http://schemas.openxmlformats.org/officeDocument/2006/relationships/hyperlink" Target="https://www.les-transferts.com/paris-sportifs/pronostic-groupe-c-euro-2020-favori-et-cotes.html" TargetMode="External"/><Relationship Id="rId15" Type="http://schemas.openxmlformats.org/officeDocument/2006/relationships/hyperlink" Target="https://www.les-transferts.com/euro-2020/hongrie-euro-2020-2021.html" TargetMode="External"/><Relationship Id="rId23" Type="http://schemas.openxmlformats.org/officeDocument/2006/relationships/hyperlink" Target="https://www.les-transferts.com/euro-2020/france-euro-2020-2021.html" TargetMode="External"/><Relationship Id="rId28" Type="http://schemas.openxmlformats.org/officeDocument/2006/relationships/hyperlink" Target="https://www.les-transferts.com/paris-sportifs/meilleurs-sites-pari-euro-2020.html" TargetMode="External"/><Relationship Id="rId36" Type="http://schemas.openxmlformats.org/officeDocument/2006/relationships/hyperlink" Target="https://www.les-transferts.com/euro-2020/euro-2020-tout-savoir-sur-la-republique-tcheque-%f0%9f%87%a8%f0%9f%87%bf-narodni-tym.html" TargetMode="External"/><Relationship Id="rId10" Type="http://schemas.openxmlformats.org/officeDocument/2006/relationships/hyperlink" Target="https://www.les-transferts.com/euro-2020/ecosse-euro-2020-2021.html" TargetMode="External"/><Relationship Id="rId19" Type="http://schemas.openxmlformats.org/officeDocument/2006/relationships/hyperlink" Target="https://www.les-transferts.com/euro-2020/suisse-euro-2020-2021.html" TargetMode="External"/><Relationship Id="rId31" Type="http://schemas.openxmlformats.org/officeDocument/2006/relationships/hyperlink" Target="https://www.les-transferts.com/euro-2020/italie-euro-2020-2021.html" TargetMode="External"/><Relationship Id="rId4" Type="http://schemas.openxmlformats.org/officeDocument/2006/relationships/hyperlink" Target="https://www.les-transferts.com/paris-sportifs/groupe-b-euro-2020-favoris-cotes-pronostics.html" TargetMode="External"/><Relationship Id="rId9" Type="http://schemas.openxmlformats.org/officeDocument/2006/relationships/hyperlink" Target="https://www.les-transferts.com/euro-2020/macedoine-du-nord-euro-2020-2021.html" TargetMode="External"/><Relationship Id="rId14" Type="http://schemas.openxmlformats.org/officeDocument/2006/relationships/hyperlink" Target="https://www.les-transferts.com/euro-2020/danemark-euro-2020-2021.html" TargetMode="External"/><Relationship Id="rId22" Type="http://schemas.openxmlformats.org/officeDocument/2006/relationships/hyperlink" Target="https://www.les-transferts.com/euro-2020/angleterre-euro-2020-2021.html" TargetMode="External"/><Relationship Id="rId27" Type="http://schemas.openxmlformats.org/officeDocument/2006/relationships/hyperlink" Target="https://www.les-transferts.com/paris-sportifs/euro-2020-les-offres-pour-parier-bonus-paris-gratuits-promotions-speciales-meilleures-cotes-garanties.html" TargetMode="External"/><Relationship Id="rId30" Type="http://schemas.openxmlformats.org/officeDocument/2006/relationships/hyperlink" Target="https://www.les-transferts.com/paris-sportifs/parier-sur-la-france-a-leuro-2020-2021-buteur-groupe-f-matchs-et-vainqueur-final.html" TargetMode="External"/><Relationship Id="rId35" Type="http://schemas.openxmlformats.org/officeDocument/2006/relationships/hyperlink" Target="https://www.les-transferts.com/euro-2020/euro-2020-2021-tout-savoir-sur-lukraine-jovto-blakytni.html" TargetMode="External"/><Relationship Id="rId8" Type="http://schemas.openxmlformats.org/officeDocument/2006/relationships/hyperlink" Target="https://www.les-transferts.com/paris-sportifs/pronostic-groupe-f-euro-2020.html" TargetMode="External"/><Relationship Id="rId3" Type="http://schemas.openxmlformats.org/officeDocument/2006/relationships/hyperlink" Target="https://www.les-transferts.com/euro-2020/pays-de-galles-euro-2020-2021.html" TargetMode="External"/><Relationship Id="rId12" Type="http://schemas.openxmlformats.org/officeDocument/2006/relationships/hyperlink" Target="https://www.les-transferts.com/euro-2020/suede-euro-2020-2021.html" TargetMode="External"/><Relationship Id="rId17" Type="http://schemas.openxmlformats.org/officeDocument/2006/relationships/hyperlink" Target="https://www.les-transferts.com/euro-2020/croatie-euro-2020-2021.html" TargetMode="External"/><Relationship Id="rId25" Type="http://schemas.openxmlformats.org/officeDocument/2006/relationships/hyperlink" Target="https://www.les-transferts.com/euro-2020/belgique-euro-2020-2021.html" TargetMode="External"/><Relationship Id="rId33" Type="http://schemas.openxmlformats.org/officeDocument/2006/relationships/hyperlink" Target="https://www.les-transferts.com/euro-2020/euro-2020-2021-tout-savoir-sur-lautriche-das-wunderteam.html" TargetMode="External"/><Relationship Id="rId38" Type="http://schemas.openxmlformats.org/officeDocument/2006/relationships/hyperlink" Target="https://www.les-transfer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29E0-9D7C-CC41-96B5-4F4F657D3628}">
  <dimension ref="A1:BK150"/>
  <sheetViews>
    <sheetView tabSelected="1" workbookViewId="0">
      <selection activeCell="E6" sqref="E6:H7"/>
    </sheetView>
  </sheetViews>
  <sheetFormatPr baseColWidth="10" defaultRowHeight="16" x14ac:dyDescent="0.2"/>
  <cols>
    <col min="1" max="1" width="3" customWidth="1"/>
    <col min="2" max="2" width="13" customWidth="1"/>
    <col min="3" max="3" width="21.1640625" customWidth="1"/>
    <col min="4" max="4" width="4.6640625" customWidth="1"/>
    <col min="5" max="5" width="5" customWidth="1"/>
    <col min="6" max="6" width="24" customWidth="1"/>
    <col min="7" max="7" width="24.83203125" hidden="1" customWidth="1"/>
    <col min="8" max="8" width="5.33203125" style="164" customWidth="1"/>
    <col min="9" max="9" width="2" style="166" customWidth="1"/>
    <col min="10" max="10" width="8.33203125" customWidth="1"/>
    <col min="11" max="11" width="22.83203125" style="112" customWidth="1"/>
    <col min="12" max="12" width="9.1640625" customWidth="1"/>
    <col min="13" max="14" width="6.1640625" customWidth="1"/>
    <col min="15" max="15" width="6.83203125" customWidth="1"/>
    <col min="16" max="16" width="5.33203125" style="164" customWidth="1"/>
    <col min="17" max="17" width="7.5" style="197" bestFit="1" customWidth="1"/>
    <col min="18" max="18" width="28.33203125" customWidth="1"/>
    <col min="19" max="19" width="6.83203125" style="171" customWidth="1"/>
    <col min="20" max="20" width="5" customWidth="1"/>
    <col min="21" max="21" width="7.5" hidden="1" customWidth="1"/>
    <col min="22" max="22" width="5.33203125" style="164" customWidth="1"/>
    <col min="23" max="23" width="5.5" customWidth="1"/>
    <col min="24" max="24" width="28.33203125" customWidth="1"/>
    <col min="25" max="25" width="6.83203125" style="171" customWidth="1"/>
    <col min="26" max="26" width="5" customWidth="1"/>
    <col min="27" max="27" width="9.1640625" hidden="1" customWidth="1"/>
    <col min="28" max="28" width="5.33203125" style="164" customWidth="1"/>
    <col min="30" max="30" width="30.33203125" customWidth="1"/>
    <col min="31" max="31" width="6.83203125" style="171" customWidth="1"/>
    <col min="32" max="32" width="5" customWidth="1"/>
    <col min="33" max="33" width="6.6640625" hidden="1" customWidth="1"/>
    <col min="34" max="34" width="5.33203125" style="164" customWidth="1"/>
    <col min="36" max="36" width="35.5" customWidth="1"/>
    <col min="37" max="37" width="6.83203125" style="171" customWidth="1"/>
    <col min="38" max="38" width="5" customWidth="1"/>
    <col min="39" max="39" width="7.33203125" hidden="1" customWidth="1"/>
    <col min="40" max="40" width="7.83203125" customWidth="1"/>
    <col min="41" max="41" width="13" style="164" customWidth="1"/>
    <col min="42" max="45" width="0" hidden="1" customWidth="1"/>
    <col min="46" max="46" width="35" hidden="1" customWidth="1"/>
    <col min="47" max="47" width="27.6640625" hidden="1" customWidth="1"/>
    <col min="48" max="48" width="38" hidden="1" customWidth="1"/>
    <col min="49" max="49" width="39.5" hidden="1" customWidth="1"/>
    <col min="50" max="50" width="42.83203125" hidden="1" customWidth="1"/>
    <col min="51" max="51" width="45.1640625" hidden="1" customWidth="1"/>
    <col min="52" max="52" width="36" hidden="1" customWidth="1"/>
    <col min="53" max="53" width="37.6640625" hidden="1" customWidth="1"/>
    <col min="54" max="54" width="41.5" hidden="1" customWidth="1"/>
    <col min="55" max="55" width="53.1640625" hidden="1" customWidth="1"/>
    <col min="56" max="56" width="45" hidden="1" customWidth="1"/>
    <col min="57" max="57" width="39.1640625" hidden="1" customWidth="1"/>
  </cols>
  <sheetData>
    <row r="1" spans="1:58" ht="19" customHeight="1" thickBot="1" x14ac:dyDescent="0.25">
      <c r="A1" s="1"/>
      <c r="B1" s="2"/>
      <c r="C1" s="2"/>
      <c r="D1" s="2"/>
      <c r="E1" s="2"/>
      <c r="F1" s="2"/>
      <c r="G1" s="2"/>
      <c r="H1" s="161"/>
      <c r="I1" s="165"/>
      <c r="J1" s="157"/>
      <c r="K1" s="2"/>
      <c r="L1" s="2"/>
      <c r="M1" s="2"/>
      <c r="N1" s="2"/>
      <c r="O1" s="2"/>
      <c r="P1" s="161"/>
      <c r="Q1" s="195"/>
      <c r="R1" s="3"/>
      <c r="S1" s="161"/>
      <c r="T1" s="4"/>
      <c r="U1" s="1"/>
      <c r="V1" s="161"/>
      <c r="W1" s="1"/>
      <c r="X1" s="5"/>
      <c r="Y1" s="168"/>
      <c r="Z1" s="1"/>
      <c r="AA1" s="1"/>
      <c r="AB1" s="161"/>
      <c r="AC1" s="1"/>
      <c r="AD1" s="3"/>
      <c r="AE1" s="168"/>
      <c r="AF1" s="1"/>
      <c r="AG1" s="1"/>
      <c r="AH1" s="161"/>
      <c r="AI1" s="1"/>
      <c r="AJ1" s="3"/>
      <c r="AK1" s="168"/>
      <c r="AL1" s="1"/>
      <c r="AM1" s="1"/>
      <c r="AN1" s="1"/>
      <c r="AO1" s="165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1"/>
    </row>
    <row r="2" spans="1:58" ht="19" customHeight="1" thickTop="1" x14ac:dyDescent="0.2">
      <c r="A2" s="1"/>
      <c r="B2" s="291" t="s">
        <v>51</v>
      </c>
      <c r="C2" s="292"/>
      <c r="D2" s="287">
        <v>1</v>
      </c>
      <c r="E2" s="276" t="s">
        <v>109</v>
      </c>
      <c r="F2" s="277"/>
      <c r="G2" s="277"/>
      <c r="H2" s="278"/>
      <c r="I2" s="165"/>
      <c r="J2" s="265" t="s">
        <v>89</v>
      </c>
      <c r="K2" s="266"/>
      <c r="L2" s="266"/>
      <c r="M2" s="266"/>
      <c r="N2" s="266"/>
      <c r="O2" s="267"/>
      <c r="P2" s="161"/>
      <c r="Q2" s="195"/>
      <c r="R2" s="208" t="s">
        <v>0</v>
      </c>
      <c r="S2" s="209"/>
      <c r="T2" s="6"/>
      <c r="U2" s="2"/>
      <c r="V2" s="161"/>
      <c r="W2" s="2"/>
      <c r="X2" s="208" t="s">
        <v>1</v>
      </c>
      <c r="Y2" s="209"/>
      <c r="Z2" s="6"/>
      <c r="AA2" s="6"/>
      <c r="AB2" s="161"/>
      <c r="AC2" s="2"/>
      <c r="AD2" s="208" t="s">
        <v>2</v>
      </c>
      <c r="AE2" s="209"/>
      <c r="AF2" s="6"/>
      <c r="AG2" s="6"/>
      <c r="AH2" s="161"/>
      <c r="AI2" s="2"/>
      <c r="AJ2" s="212"/>
      <c r="AK2" s="212"/>
      <c r="AL2" s="6"/>
      <c r="AM2" s="6"/>
      <c r="AN2" s="126"/>
      <c r="AO2" s="165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51"/>
    </row>
    <row r="3" spans="1:58" ht="19" customHeight="1" thickBot="1" x14ac:dyDescent="0.25">
      <c r="A3" s="1"/>
      <c r="B3" s="293"/>
      <c r="C3" s="294"/>
      <c r="D3" s="288"/>
      <c r="E3" s="279"/>
      <c r="F3" s="280"/>
      <c r="G3" s="280"/>
      <c r="H3" s="281"/>
      <c r="I3" s="156"/>
      <c r="J3" s="268" t="s">
        <v>84</v>
      </c>
      <c r="K3" s="269"/>
      <c r="L3" s="269"/>
      <c r="M3" s="269"/>
      <c r="N3" s="269"/>
      <c r="O3" s="270"/>
      <c r="P3" s="161"/>
      <c r="Q3" s="195"/>
      <c r="R3" s="210"/>
      <c r="S3" s="211"/>
      <c r="T3" s="6"/>
      <c r="U3" s="2"/>
      <c r="V3" s="161"/>
      <c r="W3" s="2"/>
      <c r="X3" s="210"/>
      <c r="Y3" s="211"/>
      <c r="Z3" s="6"/>
      <c r="AA3" s="6"/>
      <c r="AB3" s="161"/>
      <c r="AC3" s="2"/>
      <c r="AD3" s="210"/>
      <c r="AE3" s="211"/>
      <c r="AF3" s="6"/>
      <c r="AG3" s="6"/>
      <c r="AH3" s="161"/>
      <c r="AI3" s="2"/>
      <c r="AJ3" s="212"/>
      <c r="AK3" s="212"/>
      <c r="AL3" s="6"/>
      <c r="AM3" s="6"/>
      <c r="AN3" s="126"/>
      <c r="AO3" s="165"/>
      <c r="AP3" s="7"/>
      <c r="AQ3" s="7"/>
      <c r="AR3" s="7"/>
      <c r="AS3" s="7"/>
      <c r="AT3" s="7"/>
      <c r="AU3" s="7"/>
      <c r="AV3" s="7"/>
      <c r="AW3" s="7"/>
      <c r="AX3" s="7"/>
      <c r="AY3" s="8"/>
      <c r="AZ3" s="8"/>
      <c r="BA3" s="8"/>
      <c r="BB3" s="8"/>
      <c r="BC3" s="8"/>
      <c r="BD3" s="8"/>
      <c r="BE3" s="8"/>
      <c r="BF3" s="51"/>
    </row>
    <row r="4" spans="1:58" ht="19" customHeight="1" thickBot="1" x14ac:dyDescent="0.25">
      <c r="A4" s="1"/>
      <c r="B4" s="264" t="s">
        <v>54</v>
      </c>
      <c r="C4" s="289"/>
      <c r="D4" s="287">
        <v>2</v>
      </c>
      <c r="E4" s="276" t="s">
        <v>110</v>
      </c>
      <c r="F4" s="282"/>
      <c r="G4" s="282"/>
      <c r="H4" s="283"/>
      <c r="I4" s="156"/>
      <c r="J4" s="268" t="s">
        <v>85</v>
      </c>
      <c r="K4" s="269"/>
      <c r="L4" s="269"/>
      <c r="M4" s="269"/>
      <c r="N4" s="269"/>
      <c r="O4" s="270"/>
      <c r="P4" s="161"/>
      <c r="Q4" s="195"/>
      <c r="R4" s="3"/>
      <c r="S4" s="161" t="s">
        <v>4</v>
      </c>
      <c r="T4" s="4" t="s">
        <v>5</v>
      </c>
      <c r="U4" s="1" t="s">
        <v>6</v>
      </c>
      <c r="V4" s="161" t="s">
        <v>52</v>
      </c>
      <c r="W4" s="1"/>
      <c r="X4" s="5"/>
      <c r="Y4" s="168"/>
      <c r="Z4" s="1"/>
      <c r="AA4" s="1"/>
      <c r="AB4" s="161"/>
      <c r="AC4" s="1"/>
      <c r="AD4" s="3"/>
      <c r="AE4" s="168"/>
      <c r="AF4" s="1"/>
      <c r="AG4" s="1"/>
      <c r="AH4" s="161"/>
      <c r="AI4" s="1"/>
      <c r="AJ4" s="3"/>
      <c r="AK4" s="168"/>
      <c r="AL4" s="1"/>
      <c r="AM4" s="1"/>
      <c r="AN4" s="126"/>
      <c r="AO4" s="165"/>
      <c r="AP4" s="198" t="s">
        <v>7</v>
      </c>
      <c r="AQ4" s="198"/>
      <c r="AR4" s="198"/>
      <c r="AS4" s="198"/>
      <c r="AT4" s="198"/>
      <c r="AU4" s="199"/>
      <c r="AV4" s="7"/>
      <c r="AW4" s="7"/>
      <c r="AX4" s="7"/>
      <c r="AY4" s="8" t="s">
        <v>8</v>
      </c>
      <c r="AZ4" s="8" t="s">
        <v>9</v>
      </c>
      <c r="BA4" s="8" t="s">
        <v>10</v>
      </c>
      <c r="BB4" s="9" t="s">
        <v>11</v>
      </c>
      <c r="BC4" s="8" t="s">
        <v>12</v>
      </c>
      <c r="BD4" s="8" t="s">
        <v>13</v>
      </c>
      <c r="BE4" s="8" t="s">
        <v>8</v>
      </c>
      <c r="BF4" s="51"/>
    </row>
    <row r="5" spans="1:58" ht="19" customHeight="1" thickBot="1" x14ac:dyDescent="0.25">
      <c r="A5" s="1"/>
      <c r="B5" s="274"/>
      <c r="C5" s="275"/>
      <c r="D5" s="288"/>
      <c r="E5" s="284"/>
      <c r="F5" s="285"/>
      <c r="G5" s="285"/>
      <c r="H5" s="286"/>
      <c r="I5" s="165"/>
      <c r="J5" s="268" t="s">
        <v>86</v>
      </c>
      <c r="K5" s="269"/>
      <c r="L5" s="269"/>
      <c r="M5" s="269"/>
      <c r="N5" s="269"/>
      <c r="O5" s="270"/>
      <c r="P5" s="161"/>
      <c r="Q5" s="195" t="s">
        <v>97</v>
      </c>
      <c r="R5" s="200" t="str">
        <f>K17</f>
        <v>Danemark</v>
      </c>
      <c r="S5" s="201"/>
      <c r="T5" s="202"/>
      <c r="U5" s="203">
        <f>SUM(S5:T6)</f>
        <v>0</v>
      </c>
      <c r="V5" s="178"/>
      <c r="W5" s="1"/>
      <c r="X5" s="5"/>
      <c r="Y5" s="168"/>
      <c r="Z5" s="1"/>
      <c r="AA5" s="1"/>
      <c r="AB5" s="161"/>
      <c r="AC5" s="1"/>
      <c r="AD5" s="3"/>
      <c r="AE5" s="168"/>
      <c r="AF5" s="1"/>
      <c r="AG5" s="1"/>
      <c r="AH5" s="161"/>
      <c r="AI5" s="1"/>
      <c r="AJ5" s="3"/>
      <c r="AK5" s="168"/>
      <c r="AL5" s="1"/>
      <c r="AM5" s="1"/>
      <c r="AN5" s="126"/>
      <c r="AO5" s="165"/>
      <c r="AP5" s="127" t="s">
        <v>14</v>
      </c>
      <c r="AQ5" s="10" t="s">
        <v>15</v>
      </c>
      <c r="AR5" s="11" t="s">
        <v>12</v>
      </c>
      <c r="AS5" s="12" t="str">
        <f>"+/-"</f>
        <v>+/-</v>
      </c>
      <c r="AT5" s="11" t="s">
        <v>9</v>
      </c>
      <c r="AU5" s="13" t="s">
        <v>6</v>
      </c>
      <c r="AV5" s="7"/>
      <c r="AW5" s="7"/>
      <c r="AX5" s="7"/>
      <c r="AY5" s="8" t="str">
        <f>C10</f>
        <v>Italie</v>
      </c>
      <c r="AZ5" s="8">
        <f>SUM(D10:D12)</f>
        <v>0</v>
      </c>
      <c r="BA5" s="8">
        <f>SUM(E10:E12)</f>
        <v>0</v>
      </c>
      <c r="BB5" s="8">
        <f>SUM(AZ5,-BA5)</f>
        <v>0</v>
      </c>
      <c r="BC5" s="8">
        <f>COUNTIF(G10:G15,C10)*3+COUNTIF(G10:G12,"Égalité")</f>
        <v>0</v>
      </c>
      <c r="BD5" s="8">
        <f>SUM(BC5,BB5/100,AZ5/10000)</f>
        <v>0</v>
      </c>
      <c r="BE5" s="8" t="str">
        <f>C10</f>
        <v>Italie</v>
      </c>
      <c r="BF5" s="51"/>
    </row>
    <row r="6" spans="1:58" ht="19" customHeight="1" x14ac:dyDescent="0.2">
      <c r="A6" s="1"/>
      <c r="B6" s="275"/>
      <c r="C6" s="275"/>
      <c r="D6" s="287">
        <v>3</v>
      </c>
      <c r="E6" s="276" t="s">
        <v>111</v>
      </c>
      <c r="F6" s="282"/>
      <c r="G6" s="282"/>
      <c r="H6" s="283"/>
      <c r="I6" s="165"/>
      <c r="J6" s="268" t="s">
        <v>87</v>
      </c>
      <c r="K6" s="269"/>
      <c r="L6" s="269"/>
      <c r="M6" s="269"/>
      <c r="N6" s="269"/>
      <c r="O6" s="270"/>
      <c r="P6" s="161"/>
      <c r="Q6" s="195"/>
      <c r="R6" s="200"/>
      <c r="S6" s="201"/>
      <c r="T6" s="202"/>
      <c r="U6" s="203"/>
      <c r="V6" s="177"/>
      <c r="W6" s="1"/>
      <c r="X6" s="5"/>
      <c r="Y6" s="168"/>
      <c r="Z6" s="1"/>
      <c r="AA6" s="1"/>
      <c r="AB6" s="161"/>
      <c r="AC6" s="1"/>
      <c r="AD6" s="3"/>
      <c r="AE6" s="168"/>
      <c r="AF6" s="1"/>
      <c r="AG6" s="1"/>
      <c r="AH6" s="161"/>
      <c r="AI6" s="1"/>
      <c r="AJ6" s="3"/>
      <c r="AK6" s="168"/>
      <c r="AL6" s="1"/>
      <c r="AM6" s="1"/>
      <c r="AN6" s="126"/>
      <c r="AO6" s="165"/>
      <c r="AP6" s="128" t="s">
        <v>16</v>
      </c>
      <c r="AQ6" s="14" t="str">
        <f>K13</f>
        <v>Italie</v>
      </c>
      <c r="AR6" s="15">
        <f>L13</f>
        <v>0</v>
      </c>
      <c r="AS6" s="15">
        <f>O13</f>
        <v>0</v>
      </c>
      <c r="AT6" s="15">
        <f>M13</f>
        <v>0</v>
      </c>
      <c r="AU6" s="16">
        <f>AR6+0.01*AS6+0.0001*AT6</f>
        <v>0</v>
      </c>
      <c r="AV6" s="14" t="str">
        <f>K13</f>
        <v>Italie</v>
      </c>
      <c r="AW6" s="16" t="s">
        <v>16</v>
      </c>
      <c r="AX6" s="7"/>
      <c r="AY6" s="8" t="str">
        <f>C13</f>
        <v>Turquie</v>
      </c>
      <c r="AZ6" s="8">
        <f>SUM(D13,D14,E10)</f>
        <v>0</v>
      </c>
      <c r="BA6" s="8">
        <f>SUM(D10,E13,E14)</f>
        <v>0</v>
      </c>
      <c r="BB6" s="8">
        <f>SUM(AZ6,-BA6)</f>
        <v>0</v>
      </c>
      <c r="BC6" s="8">
        <f>COUNTIF(G10:G15,C13)*3+COUNTIF(G10,"Égalité")+COUNTIF(G13:G14,"Égalité")</f>
        <v>0</v>
      </c>
      <c r="BD6" s="8">
        <f>SUM(BC6,BB6/100,AZ6/10000)</f>
        <v>0</v>
      </c>
      <c r="BE6" s="8" t="str">
        <f>C13</f>
        <v>Turquie</v>
      </c>
      <c r="BF6" s="51"/>
    </row>
    <row r="7" spans="1:58" ht="19" customHeight="1" thickBot="1" x14ac:dyDescent="0.25">
      <c r="A7" s="1"/>
      <c r="B7" s="156"/>
      <c r="C7" s="290"/>
      <c r="D7" s="288"/>
      <c r="E7" s="284"/>
      <c r="F7" s="285"/>
      <c r="G7" s="285"/>
      <c r="H7" s="286"/>
      <c r="I7" s="165"/>
      <c r="J7" s="219" t="s">
        <v>88</v>
      </c>
      <c r="K7" s="220"/>
      <c r="L7" s="220"/>
      <c r="M7" s="220"/>
      <c r="N7" s="221"/>
      <c r="O7" s="222"/>
      <c r="P7" s="161"/>
      <c r="Q7" s="195" t="s">
        <v>102</v>
      </c>
      <c r="R7" s="200" t="e">
        <f>BA63</f>
        <v>#N/A</v>
      </c>
      <c r="S7" s="201"/>
      <c r="T7" s="202"/>
      <c r="U7" s="203">
        <f>SUM(S7:T8)</f>
        <v>0</v>
      </c>
      <c r="V7" s="178"/>
      <c r="W7" s="1"/>
      <c r="X7" s="5"/>
      <c r="Y7" s="161" t="s">
        <v>4</v>
      </c>
      <c r="Z7" s="4" t="s">
        <v>5</v>
      </c>
      <c r="AA7" s="1" t="s">
        <v>6</v>
      </c>
      <c r="AB7" s="161" t="s">
        <v>52</v>
      </c>
      <c r="AC7" s="1"/>
      <c r="AD7" s="3"/>
      <c r="AE7" s="168"/>
      <c r="AF7" s="1"/>
      <c r="AG7" s="1"/>
      <c r="AH7" s="161"/>
      <c r="AI7" s="1"/>
      <c r="AJ7" s="3"/>
      <c r="AK7" s="168"/>
      <c r="AL7" s="1"/>
      <c r="AM7" s="1"/>
      <c r="AN7" s="126"/>
      <c r="AO7" s="165"/>
      <c r="AP7" s="129" t="s">
        <v>17</v>
      </c>
      <c r="AQ7" s="17" t="str">
        <f>K19</f>
        <v>Danemark</v>
      </c>
      <c r="AR7" s="18">
        <f>L19</f>
        <v>0</v>
      </c>
      <c r="AS7" s="18">
        <f>O19</f>
        <v>0</v>
      </c>
      <c r="AT7" s="18">
        <f>M19</f>
        <v>0</v>
      </c>
      <c r="AU7" s="19">
        <f t="shared" ref="AU7:AU11" si="0">AR7+0.01*AS7+0.0001*AT7</f>
        <v>0</v>
      </c>
      <c r="AV7" s="17" t="str">
        <f>K19</f>
        <v>Danemark</v>
      </c>
      <c r="AW7" s="20" t="s">
        <v>17</v>
      </c>
      <c r="AX7" s="7"/>
      <c r="AY7" s="8" t="str">
        <f>C15</f>
        <v>Suisse</v>
      </c>
      <c r="AZ7" s="8">
        <f>SUM(D15,E11,E13)</f>
        <v>0</v>
      </c>
      <c r="BA7" s="8">
        <f>SUM(D11,D13,E15)</f>
        <v>0</v>
      </c>
      <c r="BB7" s="8">
        <f>SUM(AZ7,-BA7)</f>
        <v>0</v>
      </c>
      <c r="BC7" s="8">
        <f>COUNTIF(G10:G15,C15)*3+COUNTIF(G11,"Égalité")+COUNTIF(G13,"Égalité")+COUNTIF(G15,"Égalité")</f>
        <v>0</v>
      </c>
      <c r="BD7" s="8">
        <f>SUM(BC7,BB7/100,AZ7/10000)</f>
        <v>0</v>
      </c>
      <c r="BE7" s="8" t="str">
        <f>C15</f>
        <v>Suisse</v>
      </c>
      <c r="BF7" s="51"/>
    </row>
    <row r="8" spans="1:58" ht="19" customHeight="1" thickBot="1" x14ac:dyDescent="0.25">
      <c r="A8" s="1"/>
      <c r="B8" s="2"/>
      <c r="C8" s="2"/>
      <c r="D8" s="2"/>
      <c r="E8" s="2"/>
      <c r="F8" s="2"/>
      <c r="G8" s="2"/>
      <c r="H8" s="161"/>
      <c r="I8" s="165"/>
      <c r="J8" s="2"/>
      <c r="K8" s="2"/>
      <c r="L8" s="2"/>
      <c r="M8" s="2"/>
      <c r="N8" s="2"/>
      <c r="O8" s="2"/>
      <c r="P8" s="161"/>
      <c r="Q8" s="195"/>
      <c r="R8" s="200"/>
      <c r="S8" s="201"/>
      <c r="T8" s="202"/>
      <c r="U8" s="203"/>
      <c r="V8" s="177"/>
      <c r="W8" s="1"/>
      <c r="X8" s="216" t="str">
        <f>IF(U5&lt;&gt;U7,IF(U5&gt;U7,R5,R7),"")</f>
        <v/>
      </c>
      <c r="Y8" s="207"/>
      <c r="Z8" s="217"/>
      <c r="AA8" s="215">
        <f>SUM(Y8:Z9)</f>
        <v>0</v>
      </c>
      <c r="AB8" s="178"/>
      <c r="AC8" s="1"/>
      <c r="AD8" s="3"/>
      <c r="AE8" s="168"/>
      <c r="AF8" s="1"/>
      <c r="AG8" s="1"/>
      <c r="AH8" s="161"/>
      <c r="AI8" s="1"/>
      <c r="AJ8" s="3"/>
      <c r="AK8" s="168"/>
      <c r="AL8" s="1"/>
      <c r="AM8" s="1"/>
      <c r="AN8" s="126"/>
      <c r="AO8" s="165"/>
      <c r="AP8" s="129" t="s">
        <v>18</v>
      </c>
      <c r="AQ8" s="17" t="str">
        <f>K25</f>
        <v>Autriche</v>
      </c>
      <c r="AR8" s="18">
        <f>L25</f>
        <v>0</v>
      </c>
      <c r="AS8" s="18">
        <f>O25</f>
        <v>0</v>
      </c>
      <c r="AT8" s="18">
        <f>M25</f>
        <v>0</v>
      </c>
      <c r="AU8" s="19">
        <f t="shared" si="0"/>
        <v>0</v>
      </c>
      <c r="AV8" s="17" t="str">
        <f>K25</f>
        <v>Autriche</v>
      </c>
      <c r="AW8" s="20" t="s">
        <v>18</v>
      </c>
      <c r="AX8" s="7"/>
      <c r="AY8" s="8" t="str">
        <f>F12</f>
        <v>Pays de Galles</v>
      </c>
      <c r="AZ8" s="8">
        <f>SUM(E12,E14,E15)</f>
        <v>0</v>
      </c>
      <c r="BA8" s="8">
        <f>SUM(D12,D14,D15)</f>
        <v>0</v>
      </c>
      <c r="BB8" s="8">
        <f>SUM(AZ8,-BA8)</f>
        <v>0</v>
      </c>
      <c r="BC8" s="9">
        <f>COUNTIF(G10:G15,F12)*3+COUNTIF(G12,"Égalité")+COUNTIF(G14:G15,"Égalité")</f>
        <v>0</v>
      </c>
      <c r="BD8" s="8">
        <f>SUM(BC8,BB8/100,AZ8/10000)</f>
        <v>0</v>
      </c>
      <c r="BE8" s="8" t="str">
        <f>F12</f>
        <v>Pays de Galles</v>
      </c>
      <c r="BF8" s="51"/>
    </row>
    <row r="9" spans="1:58" ht="20" thickTop="1" thickBot="1" x14ac:dyDescent="0.25">
      <c r="A9" s="1"/>
      <c r="B9" s="21" t="s">
        <v>14</v>
      </c>
      <c r="C9" s="204" t="s">
        <v>19</v>
      </c>
      <c r="D9" s="205"/>
      <c r="E9" s="205"/>
      <c r="F9" s="206"/>
      <c r="G9" s="22" t="s">
        <v>20</v>
      </c>
      <c r="H9" s="161" t="s">
        <v>52</v>
      </c>
      <c r="I9" s="165"/>
      <c r="J9" s="204" t="s">
        <v>21</v>
      </c>
      <c r="K9" s="205"/>
      <c r="L9" s="205"/>
      <c r="M9" s="205"/>
      <c r="N9" s="205"/>
      <c r="O9" s="206"/>
      <c r="P9" s="161"/>
      <c r="Q9" s="195"/>
      <c r="R9" s="3"/>
      <c r="S9" s="170"/>
      <c r="T9" s="23"/>
      <c r="U9" s="4"/>
      <c r="V9" s="161"/>
      <c r="W9" s="4"/>
      <c r="X9" s="216"/>
      <c r="Y9" s="207"/>
      <c r="Z9" s="218"/>
      <c r="AA9" s="215"/>
      <c r="AB9" s="177"/>
      <c r="AC9" s="1"/>
      <c r="AD9" s="3"/>
      <c r="AE9" s="168"/>
      <c r="AF9" s="1"/>
      <c r="AG9" s="1"/>
      <c r="AH9" s="161"/>
      <c r="AI9" s="1"/>
      <c r="AJ9" s="3"/>
      <c r="AK9" s="168"/>
      <c r="AL9" s="1"/>
      <c r="AM9" s="1"/>
      <c r="AN9" s="126"/>
      <c r="AO9" s="165"/>
      <c r="AP9" s="129" t="s">
        <v>22</v>
      </c>
      <c r="AQ9" s="17" t="str">
        <f>K31</f>
        <v>Angleterre</v>
      </c>
      <c r="AR9" s="18">
        <f>L31</f>
        <v>0</v>
      </c>
      <c r="AS9" s="18">
        <f>O31</f>
        <v>0</v>
      </c>
      <c r="AT9" s="18">
        <f>M31</f>
        <v>0</v>
      </c>
      <c r="AU9" s="19">
        <f t="shared" si="0"/>
        <v>0</v>
      </c>
      <c r="AV9" s="17" t="str">
        <f>K31</f>
        <v>Angleterre</v>
      </c>
      <c r="AW9" s="20" t="s">
        <v>22</v>
      </c>
      <c r="AX9" s="7"/>
      <c r="AY9" s="8"/>
      <c r="AZ9" s="8"/>
      <c r="BA9" s="8"/>
      <c r="BB9" s="8"/>
      <c r="BC9" s="8"/>
      <c r="BD9" s="8"/>
      <c r="BE9" s="8"/>
      <c r="BF9" s="51"/>
    </row>
    <row r="10" spans="1:58" ht="20" thickTop="1" thickBot="1" x14ac:dyDescent="0.25">
      <c r="A10" s="1"/>
      <c r="B10" s="271" t="s">
        <v>78</v>
      </c>
      <c r="C10" s="137" t="s">
        <v>55</v>
      </c>
      <c r="D10" s="158"/>
      <c r="E10" s="158"/>
      <c r="F10" s="59" t="str">
        <f>C13</f>
        <v>Turquie</v>
      </c>
      <c r="G10" s="24" t="str">
        <f t="shared" ref="G10:G45" si="1">IF(D10&gt;E10,C10,IF(D10&lt;E10,F10,IF(D10="","Non joué",IF(D10=E10,"Égalité"))))</f>
        <v>Non joué</v>
      </c>
      <c r="H10" s="175"/>
      <c r="I10" s="174"/>
      <c r="J10" s="65" t="s">
        <v>23</v>
      </c>
      <c r="K10" s="66" t="s">
        <v>8</v>
      </c>
      <c r="L10" s="66" t="s">
        <v>12</v>
      </c>
      <c r="M10" s="67" t="s">
        <v>9</v>
      </c>
      <c r="N10" s="67" t="s">
        <v>10</v>
      </c>
      <c r="O10" s="113" t="s">
        <v>11</v>
      </c>
      <c r="P10" s="161" t="s">
        <v>52</v>
      </c>
      <c r="Q10" s="195"/>
      <c r="R10" s="3"/>
      <c r="S10" s="161" t="s">
        <v>4</v>
      </c>
      <c r="T10" s="4" t="s">
        <v>5</v>
      </c>
      <c r="U10" s="1" t="s">
        <v>6</v>
      </c>
      <c r="V10" s="161" t="s">
        <v>52</v>
      </c>
      <c r="W10" s="4"/>
      <c r="X10" s="216" t="str">
        <f>IF(U11&lt;&gt;U13,IF(U11&gt;U13,R11,R13),"")</f>
        <v/>
      </c>
      <c r="Y10" s="207"/>
      <c r="Z10" s="217"/>
      <c r="AA10" s="215">
        <f>SUM(Y10:Z11)</f>
        <v>0</v>
      </c>
      <c r="AB10" s="178"/>
      <c r="AC10" s="1"/>
      <c r="AD10" s="3"/>
      <c r="AE10" s="168"/>
      <c r="AF10" s="1"/>
      <c r="AG10" s="1"/>
      <c r="AH10" s="161"/>
      <c r="AI10" s="1"/>
      <c r="AJ10" s="3"/>
      <c r="AK10" s="168"/>
      <c r="AL10" s="1"/>
      <c r="AM10" s="1"/>
      <c r="AN10" s="126"/>
      <c r="AO10" s="165"/>
      <c r="AP10" s="129" t="s">
        <v>24</v>
      </c>
      <c r="AQ10" s="17" t="str">
        <f>K37</f>
        <v>Pologne</v>
      </c>
      <c r="AR10" s="18">
        <f>L37</f>
        <v>0</v>
      </c>
      <c r="AS10" s="18">
        <f>O37</f>
        <v>0</v>
      </c>
      <c r="AT10" s="18">
        <f>M37</f>
        <v>0</v>
      </c>
      <c r="AU10" s="19">
        <f t="shared" si="0"/>
        <v>0</v>
      </c>
      <c r="AV10" s="17" t="str">
        <f>K37</f>
        <v>Pologne</v>
      </c>
      <c r="AW10" s="20" t="s">
        <v>24</v>
      </c>
      <c r="AX10" s="7"/>
      <c r="AY10" s="8" t="s">
        <v>8</v>
      </c>
      <c r="AZ10" s="8" t="s">
        <v>9</v>
      </c>
      <c r="BA10" s="8" t="s">
        <v>10</v>
      </c>
      <c r="BB10" s="9" t="s">
        <v>11</v>
      </c>
      <c r="BC10" s="8" t="s">
        <v>12</v>
      </c>
      <c r="BD10" s="8" t="s">
        <v>13</v>
      </c>
      <c r="BE10" s="8" t="s">
        <v>8</v>
      </c>
      <c r="BF10" s="51"/>
    </row>
    <row r="11" spans="1:58" ht="19" thickBot="1" x14ac:dyDescent="0.25">
      <c r="A11" s="1"/>
      <c r="B11" s="272"/>
      <c r="C11" s="64" t="str">
        <f>C10</f>
        <v>Italie</v>
      </c>
      <c r="D11" s="159"/>
      <c r="E11" s="159"/>
      <c r="F11" s="61" t="str">
        <f>C15</f>
        <v>Suisse</v>
      </c>
      <c r="G11" s="24" t="str">
        <f t="shared" si="1"/>
        <v>Non joué</v>
      </c>
      <c r="H11" s="175"/>
      <c r="I11" s="174"/>
      <c r="J11" s="68">
        <v>1</v>
      </c>
      <c r="K11" s="69" t="str">
        <f>VLOOKUP(MAX(BD5:BD8),BD5:BE8,2,FALSE)</f>
        <v>Italie</v>
      </c>
      <c r="L11" s="70">
        <f>VLOOKUP(K11,AY5:BC8,5,FALSE)</f>
        <v>0</v>
      </c>
      <c r="M11" s="70">
        <f>VLOOKUP(K11,AY5:AZ8,2,FALSE)</f>
        <v>0</v>
      </c>
      <c r="N11" s="70">
        <f>VLOOKUP(K11,AY5:BA8,3,FALSE)</f>
        <v>0</v>
      </c>
      <c r="O11" s="114">
        <f>VLOOKUP(K11,AY5:BB8,4,FALSE)</f>
        <v>0</v>
      </c>
      <c r="P11" s="177"/>
      <c r="Q11" s="195" t="s">
        <v>99</v>
      </c>
      <c r="R11" s="223" t="str">
        <f>K11</f>
        <v>Italie</v>
      </c>
      <c r="S11" s="207"/>
      <c r="T11" s="214"/>
      <c r="U11" s="215">
        <f>SUM(S11:T12)</f>
        <v>0</v>
      </c>
      <c r="V11" s="178"/>
      <c r="W11" s="1"/>
      <c r="X11" s="216"/>
      <c r="Y11" s="207"/>
      <c r="Z11" s="218"/>
      <c r="AA11" s="215"/>
      <c r="AB11" s="177"/>
      <c r="AC11" s="1"/>
      <c r="AD11" s="3"/>
      <c r="AE11" s="168"/>
      <c r="AF11" s="1"/>
      <c r="AG11" s="1"/>
      <c r="AH11" s="161"/>
      <c r="AI11" s="1"/>
      <c r="AJ11" s="3"/>
      <c r="AK11" s="168"/>
      <c r="AL11" s="1"/>
      <c r="AM11" s="1"/>
      <c r="AN11" s="126"/>
      <c r="AO11" s="165"/>
      <c r="AP11" s="130" t="s">
        <v>25</v>
      </c>
      <c r="AQ11" s="25" t="str">
        <f>K43</f>
        <v>Hongrie</v>
      </c>
      <c r="AR11" s="26">
        <f>L43</f>
        <v>0</v>
      </c>
      <c r="AS11" s="26">
        <f>O43</f>
        <v>0</v>
      </c>
      <c r="AT11" s="26">
        <f>M43</f>
        <v>0</v>
      </c>
      <c r="AU11" s="27">
        <f t="shared" si="0"/>
        <v>0</v>
      </c>
      <c r="AV11" s="25" t="str">
        <f>K43</f>
        <v>Hongrie</v>
      </c>
      <c r="AW11" s="28" t="s">
        <v>25</v>
      </c>
      <c r="AX11" s="7"/>
      <c r="AY11" s="8" t="str">
        <f>C16</f>
        <v>Danemark</v>
      </c>
      <c r="AZ11" s="8">
        <f>SUM(D16:D18)</f>
        <v>0</v>
      </c>
      <c r="BA11" s="8">
        <f>SUM(E16:E18)</f>
        <v>0</v>
      </c>
      <c r="BB11" s="8">
        <f>SUM(AZ11,-BA11)</f>
        <v>0</v>
      </c>
      <c r="BC11" s="8">
        <f>COUNTIF(G16:G21,C16)*3+COUNTIF(G16:G18,"Égalité")</f>
        <v>0</v>
      </c>
      <c r="BD11" s="8">
        <f>SUM(BC11,BB11/100,AZ11/10000)</f>
        <v>0</v>
      </c>
      <c r="BE11" s="8" t="str">
        <f>C16</f>
        <v>Danemark</v>
      </c>
      <c r="BF11" s="51"/>
    </row>
    <row r="12" spans="1:58" ht="18" x14ac:dyDescent="0.2">
      <c r="A12" s="1"/>
      <c r="B12" s="272"/>
      <c r="C12" s="64" t="str">
        <f>C10</f>
        <v>Italie</v>
      </c>
      <c r="D12" s="159"/>
      <c r="E12" s="159"/>
      <c r="F12" s="138" t="s">
        <v>57</v>
      </c>
      <c r="G12" s="24" t="str">
        <f t="shared" si="1"/>
        <v>Non joué</v>
      </c>
      <c r="H12" s="175"/>
      <c r="I12" s="174"/>
      <c r="J12" s="71">
        <v>2</v>
      </c>
      <c r="K12" s="72" t="str">
        <f>VLOOKUP(LARGE(BD5:BD8,2),BD5:BE8,2,FALSE)</f>
        <v>Italie</v>
      </c>
      <c r="L12" s="73">
        <f>VLOOKUP(K12,AY5:BC8,5,FALSE)</f>
        <v>0</v>
      </c>
      <c r="M12" s="73">
        <f>VLOOKUP(K12,AY5:AZ8,2,FALSE)</f>
        <v>0</v>
      </c>
      <c r="N12" s="73">
        <f>VLOOKUP(K12,AY5:BA8,3,FALSE)</f>
        <v>0</v>
      </c>
      <c r="O12" s="115">
        <f>VLOOKUP(K12,AY5:BB8,4,FALSE)</f>
        <v>0</v>
      </c>
      <c r="P12" s="177"/>
      <c r="Q12" s="195"/>
      <c r="R12" s="223"/>
      <c r="S12" s="207"/>
      <c r="T12" s="214"/>
      <c r="U12" s="215"/>
      <c r="V12" s="177"/>
      <c r="W12" s="1"/>
      <c r="X12" s="5"/>
      <c r="Y12" s="170"/>
      <c r="Z12" s="1"/>
      <c r="AA12" s="1"/>
      <c r="AB12" s="161"/>
      <c r="AC12" s="1"/>
      <c r="AD12" s="3"/>
      <c r="AE12" s="168"/>
      <c r="AF12" s="1"/>
      <c r="AG12" s="1"/>
      <c r="AH12" s="161"/>
      <c r="AI12" s="1"/>
      <c r="AJ12" s="3"/>
      <c r="AK12" s="168"/>
      <c r="AL12" s="1"/>
      <c r="AM12" s="1"/>
      <c r="AN12" s="126"/>
      <c r="AO12" s="165"/>
      <c r="AP12" s="7"/>
      <c r="AQ12" s="7"/>
      <c r="AR12" s="7"/>
      <c r="AS12" s="7"/>
      <c r="AT12" s="7"/>
      <c r="AU12" s="7"/>
      <c r="AV12" s="7"/>
      <c r="AW12" s="7"/>
      <c r="AX12" s="7"/>
      <c r="AY12" s="8" t="str">
        <f>C19</f>
        <v>Russie</v>
      </c>
      <c r="AZ12" s="8">
        <f>SUM(D19,D20,E16)</f>
        <v>0</v>
      </c>
      <c r="BA12" s="8">
        <f>SUM(D16,E19,E20)</f>
        <v>0</v>
      </c>
      <c r="BB12" s="8">
        <f t="shared" ref="BB12:BB14" si="2">SUM(AZ12,-BA12)</f>
        <v>0</v>
      </c>
      <c r="BC12" s="8">
        <f>COUNTIF(G16:G21,C19)*3+COUNTIF(G16,"Égalité")+COUNTIF(G19:G20,"Égalité")</f>
        <v>0</v>
      </c>
      <c r="BD12" s="8">
        <f t="shared" ref="BD12:BD14" si="3">SUM(BC12,BB12/100,AZ12/10000)</f>
        <v>0</v>
      </c>
      <c r="BE12" s="8" t="str">
        <f>C19</f>
        <v>Russie</v>
      </c>
      <c r="BF12" s="51"/>
    </row>
    <row r="13" spans="1:58" ht="18" x14ac:dyDescent="0.2">
      <c r="A13" s="1"/>
      <c r="B13" s="272"/>
      <c r="C13" s="136" t="s">
        <v>56</v>
      </c>
      <c r="D13" s="159"/>
      <c r="E13" s="159"/>
      <c r="F13" s="61" t="str">
        <f>C15</f>
        <v>Suisse</v>
      </c>
      <c r="G13" s="24" t="str">
        <f t="shared" si="1"/>
        <v>Non joué</v>
      </c>
      <c r="H13" s="175"/>
      <c r="I13" s="174"/>
      <c r="J13" s="74">
        <v>3</v>
      </c>
      <c r="K13" s="75" t="str">
        <f>VLOOKUP(LARGE(BD5:BD8,3),BD5:BE8,2,FALSE)</f>
        <v>Italie</v>
      </c>
      <c r="L13" s="60">
        <f>VLOOKUP(K13,AY5:BC8,5,FALSE)</f>
        <v>0</v>
      </c>
      <c r="M13" s="60">
        <f>VLOOKUP(K13,AY5:AZ8,2,FALSE)</f>
        <v>0</v>
      </c>
      <c r="N13" s="60">
        <f>VLOOKUP(K13,AY5:BA8,3,FALSE)</f>
        <v>0</v>
      </c>
      <c r="O13" s="61">
        <f>VLOOKUP(K13,AY5:BB8,4,FALSE)</f>
        <v>0</v>
      </c>
      <c r="P13" s="161"/>
      <c r="Q13" s="195" t="s">
        <v>100</v>
      </c>
      <c r="R13" s="223" t="str">
        <f>K24</f>
        <v>Autriche</v>
      </c>
      <c r="S13" s="207"/>
      <c r="T13" s="214"/>
      <c r="U13" s="215">
        <f>SUM(S13:T14)</f>
        <v>0</v>
      </c>
      <c r="V13" s="178"/>
      <c r="W13" s="1"/>
      <c r="X13" s="5"/>
      <c r="Y13" s="170"/>
      <c r="Z13" s="1"/>
      <c r="AA13" s="1"/>
      <c r="AB13" s="161"/>
      <c r="AC13" s="1"/>
      <c r="AD13" s="3"/>
      <c r="AE13" s="161" t="s">
        <v>4</v>
      </c>
      <c r="AF13" s="4" t="s">
        <v>5</v>
      </c>
      <c r="AG13" s="1" t="s">
        <v>6</v>
      </c>
      <c r="AH13" s="161" t="s">
        <v>52</v>
      </c>
      <c r="AI13" s="1"/>
      <c r="AJ13" s="3"/>
      <c r="AK13" s="168"/>
      <c r="AL13" s="1"/>
      <c r="AM13" s="1"/>
      <c r="AN13" s="126"/>
      <c r="AO13" s="165"/>
      <c r="AP13" s="7"/>
      <c r="AQ13" s="7"/>
      <c r="AR13" s="7"/>
      <c r="AS13" s="7"/>
      <c r="AT13" s="7"/>
      <c r="AU13" s="7"/>
      <c r="AV13" s="7"/>
      <c r="AW13" s="7"/>
      <c r="AX13" s="7"/>
      <c r="AY13" s="8" t="str">
        <f>C21</f>
        <v>Belgique</v>
      </c>
      <c r="AZ13" s="8">
        <f>SUM(D21,E17,E19)</f>
        <v>0</v>
      </c>
      <c r="BA13" s="8">
        <f>SUM(D17,D19,E21)</f>
        <v>0</v>
      </c>
      <c r="BB13" s="8">
        <f t="shared" si="2"/>
        <v>0</v>
      </c>
      <c r="BC13" s="8">
        <f>COUNTIF(G16:G21,C21)*3+COUNTIF(G17,"Égalité")+COUNTIF(G19,"Égalité")+COUNTIF(G21,"Égalité")</f>
        <v>0</v>
      </c>
      <c r="BD13" s="8">
        <f t="shared" si="3"/>
        <v>0</v>
      </c>
      <c r="BE13" s="8" t="str">
        <f>C21</f>
        <v>Belgique</v>
      </c>
      <c r="BF13" s="51"/>
    </row>
    <row r="14" spans="1:58" ht="19" thickBot="1" x14ac:dyDescent="0.25">
      <c r="A14" s="1"/>
      <c r="B14" s="272"/>
      <c r="C14" s="64" t="str">
        <f>C13</f>
        <v>Turquie</v>
      </c>
      <c r="D14" s="159"/>
      <c r="E14" s="159"/>
      <c r="F14" s="61" t="str">
        <f>F12</f>
        <v>Pays de Galles</v>
      </c>
      <c r="G14" s="24" t="str">
        <f t="shared" si="1"/>
        <v>Non joué</v>
      </c>
      <c r="H14" s="175"/>
      <c r="I14" s="174"/>
      <c r="J14" s="76">
        <v>4</v>
      </c>
      <c r="K14" s="77" t="str">
        <f>VLOOKUP(LARGE(BD5:BD8,4),BD5:BE8,2,FALSE)</f>
        <v>Italie</v>
      </c>
      <c r="L14" s="78">
        <f>VLOOKUP(K14,AY5:BC8,5,FALSE)</f>
        <v>0</v>
      </c>
      <c r="M14" s="62">
        <f>VLOOKUP(K14,AY5:AZ8,2,FALSE)</f>
        <v>0</v>
      </c>
      <c r="N14" s="62">
        <f>VLOOKUP(K14,AY5:BA8,3,FALSE)</f>
        <v>0</v>
      </c>
      <c r="O14" s="63">
        <f>VLOOKUP(K14,AY5:BB8,4,FALSE)</f>
        <v>0</v>
      </c>
      <c r="P14" s="161"/>
      <c r="Q14" s="195"/>
      <c r="R14" s="223"/>
      <c r="S14" s="207"/>
      <c r="T14" s="214"/>
      <c r="U14" s="215"/>
      <c r="V14" s="177"/>
      <c r="W14" s="1"/>
      <c r="X14" s="5"/>
      <c r="Y14" s="170"/>
      <c r="Z14" s="1"/>
      <c r="AA14" s="1"/>
      <c r="AB14" s="161"/>
      <c r="AC14" s="1"/>
      <c r="AD14" s="216" t="str">
        <f>IF(AA8&lt;&gt;AA10,IF(AA8&gt;AA10,X8,X10),"")</f>
        <v/>
      </c>
      <c r="AE14" s="207"/>
      <c r="AF14" s="217"/>
      <c r="AG14" s="215">
        <f>SUM(AE14:AF15)</f>
        <v>0</v>
      </c>
      <c r="AH14" s="178"/>
      <c r="AI14" s="1"/>
      <c r="AJ14" s="3"/>
      <c r="AK14" s="168"/>
      <c r="AL14" s="1"/>
      <c r="AM14" s="1"/>
      <c r="AN14" s="126"/>
      <c r="AO14" s="165"/>
      <c r="AP14" s="7"/>
      <c r="AQ14" s="7"/>
      <c r="AR14" s="7"/>
      <c r="AS14" s="7"/>
      <c r="AT14" s="7"/>
      <c r="AU14" s="7"/>
      <c r="AV14" s="7"/>
      <c r="AW14" s="7"/>
      <c r="AX14" s="7"/>
      <c r="AY14" s="8" t="str">
        <f>F18</f>
        <v>Finlande</v>
      </c>
      <c r="AZ14" s="8">
        <f>SUM(E18,E20,E21)</f>
        <v>0</v>
      </c>
      <c r="BA14" s="8">
        <f>SUM(D18,D20,D21)</f>
        <v>0</v>
      </c>
      <c r="BB14" s="8">
        <f t="shared" si="2"/>
        <v>0</v>
      </c>
      <c r="BC14" s="9">
        <f>COUNTIF(G16:G21,F18)*3+COUNTIF(G18,"Égalité")+COUNTIF(G20:G21,"Égalité")</f>
        <v>0</v>
      </c>
      <c r="BD14" s="8">
        <f t="shared" si="3"/>
        <v>0</v>
      </c>
      <c r="BE14" s="8" t="str">
        <f>F18</f>
        <v>Finlande</v>
      </c>
      <c r="BF14" s="51"/>
    </row>
    <row r="15" spans="1:58" ht="20" thickTop="1" thickBot="1" x14ac:dyDescent="0.25">
      <c r="A15" s="1"/>
      <c r="B15" s="273"/>
      <c r="C15" s="139" t="s">
        <v>58</v>
      </c>
      <c r="D15" s="160"/>
      <c r="E15" s="160"/>
      <c r="F15" s="63" t="str">
        <f>F12</f>
        <v>Pays de Galles</v>
      </c>
      <c r="G15" s="29" t="str">
        <f t="shared" si="1"/>
        <v>Non joué</v>
      </c>
      <c r="H15" s="176"/>
      <c r="I15" s="173"/>
      <c r="J15" s="79"/>
      <c r="K15" s="79"/>
      <c r="L15" s="79"/>
      <c r="M15" s="79"/>
      <c r="N15" s="79"/>
      <c r="O15" s="79"/>
      <c r="P15" s="161"/>
      <c r="Q15" s="195"/>
      <c r="R15" s="3" t="s">
        <v>26</v>
      </c>
      <c r="S15" s="170"/>
      <c r="T15" s="23"/>
      <c r="U15" s="1"/>
      <c r="V15" s="161"/>
      <c r="W15" s="1"/>
      <c r="X15" s="5"/>
      <c r="Y15" s="170"/>
      <c r="Z15" s="1"/>
      <c r="AA15" s="1"/>
      <c r="AB15" s="161"/>
      <c r="AC15" s="4"/>
      <c r="AD15" s="216"/>
      <c r="AE15" s="207"/>
      <c r="AF15" s="217"/>
      <c r="AG15" s="215"/>
      <c r="AH15" s="177"/>
      <c r="AI15" s="1"/>
      <c r="AJ15" s="3"/>
      <c r="AK15" s="168"/>
      <c r="AL15" s="1"/>
      <c r="AM15" s="1"/>
      <c r="AN15" s="126"/>
      <c r="AO15" s="165"/>
      <c r="AP15" s="7"/>
      <c r="AQ15" s="7"/>
      <c r="AR15" s="7"/>
      <c r="AS15" s="7"/>
      <c r="AT15" s="7"/>
      <c r="AU15" s="7"/>
      <c r="AV15" s="7"/>
      <c r="AW15" s="7"/>
      <c r="AX15" s="7"/>
      <c r="AY15" s="8"/>
      <c r="AZ15" s="8"/>
      <c r="BA15" s="8"/>
      <c r="BB15" s="8"/>
      <c r="BC15" s="8"/>
      <c r="BD15" s="8"/>
      <c r="BE15" s="8"/>
      <c r="BF15" s="51"/>
    </row>
    <row r="16" spans="1:58" ht="20" customHeight="1" thickTop="1" thickBot="1" x14ac:dyDescent="0.25">
      <c r="A16" s="1"/>
      <c r="B16" s="224" t="s">
        <v>79</v>
      </c>
      <c r="C16" s="140" t="s">
        <v>59</v>
      </c>
      <c r="D16" s="158"/>
      <c r="E16" s="158"/>
      <c r="F16" s="59" t="str">
        <f>C19</f>
        <v>Russie</v>
      </c>
      <c r="G16" s="30" t="str">
        <f t="shared" si="1"/>
        <v>Non joué</v>
      </c>
      <c r="H16" s="175"/>
      <c r="I16" s="174"/>
      <c r="J16" s="65" t="s">
        <v>23</v>
      </c>
      <c r="K16" s="66" t="s">
        <v>8</v>
      </c>
      <c r="L16" s="66" t="s">
        <v>12</v>
      </c>
      <c r="M16" s="67" t="s">
        <v>9</v>
      </c>
      <c r="N16" s="67" t="s">
        <v>10</v>
      </c>
      <c r="O16" s="113" t="s">
        <v>11</v>
      </c>
      <c r="P16" s="161" t="s">
        <v>52</v>
      </c>
      <c r="Q16" s="195"/>
      <c r="R16" s="3"/>
      <c r="S16" s="161" t="s">
        <v>4</v>
      </c>
      <c r="T16" s="4" t="s">
        <v>5</v>
      </c>
      <c r="U16" s="1" t="s">
        <v>6</v>
      </c>
      <c r="V16" s="161" t="s">
        <v>52</v>
      </c>
      <c r="W16" s="1"/>
      <c r="X16" s="5"/>
      <c r="Y16" s="170"/>
      <c r="Z16" s="1"/>
      <c r="AA16" s="1"/>
      <c r="AB16" s="161"/>
      <c r="AC16" s="4"/>
      <c r="AD16" s="216" t="str">
        <f>IF(AA20&lt;&gt;AA22,IF(AA20&gt;AA22,X20,X22),"")</f>
        <v/>
      </c>
      <c r="AE16" s="207"/>
      <c r="AF16" s="217"/>
      <c r="AG16" s="215">
        <f>SUM(AE16:AF17)</f>
        <v>0</v>
      </c>
      <c r="AH16" s="178"/>
      <c r="AI16" s="1"/>
      <c r="AJ16" s="3"/>
      <c r="AK16" s="168"/>
      <c r="AL16" s="1"/>
      <c r="AM16" s="1"/>
      <c r="AN16" s="126"/>
      <c r="AO16" s="165"/>
      <c r="AP16" s="7"/>
      <c r="AQ16" s="7"/>
      <c r="AR16" s="7"/>
      <c r="AS16" s="7"/>
      <c r="AT16" s="7"/>
      <c r="AU16" s="7"/>
      <c r="AV16" s="7"/>
      <c r="AW16" s="7"/>
      <c r="AX16" s="7"/>
      <c r="AY16" s="8" t="s">
        <v>8</v>
      </c>
      <c r="AZ16" s="8" t="s">
        <v>9</v>
      </c>
      <c r="BA16" s="8" t="s">
        <v>10</v>
      </c>
      <c r="BB16" s="9" t="s">
        <v>11</v>
      </c>
      <c r="BC16" s="8" t="s">
        <v>12</v>
      </c>
      <c r="BD16" s="8" t="s">
        <v>13</v>
      </c>
      <c r="BE16" s="8" t="s">
        <v>8</v>
      </c>
      <c r="BF16" s="51"/>
    </row>
    <row r="17" spans="1:58" ht="19" customHeight="1" thickBot="1" x14ac:dyDescent="0.25">
      <c r="A17" s="1"/>
      <c r="B17" s="225"/>
      <c r="C17" s="64" t="str">
        <f>C16</f>
        <v>Danemark</v>
      </c>
      <c r="D17" s="159"/>
      <c r="E17" s="159"/>
      <c r="F17" s="61" t="str">
        <f>C21</f>
        <v>Belgique</v>
      </c>
      <c r="G17" s="31" t="str">
        <f t="shared" si="1"/>
        <v>Non joué</v>
      </c>
      <c r="H17" s="175"/>
      <c r="I17" s="174"/>
      <c r="J17" s="80">
        <v>1</v>
      </c>
      <c r="K17" s="81" t="str">
        <f>VLOOKUP(MAX(BD11:BD14),BD11:BE14,2,FALSE)</f>
        <v>Danemark</v>
      </c>
      <c r="L17" s="82">
        <f>VLOOKUP(K17,AY11:BC14,5,FALSE)</f>
        <v>0</v>
      </c>
      <c r="M17" s="82">
        <f>VLOOKUP(K17,AY11:AZ14,2,FALSE)</f>
        <v>0</v>
      </c>
      <c r="N17" s="82">
        <f>VLOOKUP(K17,AY11:BA14,3,FALSE)</f>
        <v>0</v>
      </c>
      <c r="O17" s="116">
        <f>VLOOKUP(K17,AY11:BB14,4,FALSE)</f>
        <v>0</v>
      </c>
      <c r="P17" s="177"/>
      <c r="Q17" s="195" t="s">
        <v>93</v>
      </c>
      <c r="R17" s="223" t="str">
        <f>K41</f>
        <v>Hongrie</v>
      </c>
      <c r="S17" s="207"/>
      <c r="T17" s="214"/>
      <c r="U17" s="215">
        <f>SUM(S17:T18)</f>
        <v>0</v>
      </c>
      <c r="V17" s="178"/>
      <c r="W17" s="1"/>
      <c r="X17" s="5"/>
      <c r="Y17" s="170"/>
      <c r="Z17" s="1"/>
      <c r="AA17" s="1"/>
      <c r="AB17" s="161"/>
      <c r="AC17" s="1"/>
      <c r="AD17" s="216"/>
      <c r="AE17" s="207"/>
      <c r="AF17" s="217"/>
      <c r="AG17" s="215"/>
      <c r="AH17" s="177"/>
      <c r="AI17" s="1"/>
      <c r="AJ17" s="3"/>
      <c r="AK17" s="168"/>
      <c r="AL17" s="1"/>
      <c r="AM17" s="1"/>
      <c r="AN17" s="126"/>
      <c r="AO17" s="165"/>
      <c r="AP17" s="198" t="s">
        <v>27</v>
      </c>
      <c r="AQ17" s="227"/>
      <c r="AR17" s="227"/>
      <c r="AS17" s="227"/>
      <c r="AT17" s="227"/>
      <c r="AU17" s="228"/>
      <c r="AV17" s="7"/>
      <c r="AW17" s="7"/>
      <c r="AX17" s="7"/>
      <c r="AY17" s="8" t="str">
        <f>C22</f>
        <v>Autriche</v>
      </c>
      <c r="AZ17" s="8">
        <f>SUM(D22:D24)</f>
        <v>0</v>
      </c>
      <c r="BA17" s="8">
        <f>SUM(E22:E24)</f>
        <v>0</v>
      </c>
      <c r="BB17" s="8">
        <f>SUM(AZ17,-BA17)</f>
        <v>0</v>
      </c>
      <c r="BC17" s="8">
        <f>COUNTIF(G22:G27,C22)*3+COUNTIF(G22:G24,"Égalité")</f>
        <v>0</v>
      </c>
      <c r="BD17" s="8">
        <f>SUM(BC17,BB17/100,AZ17/10000)</f>
        <v>0</v>
      </c>
      <c r="BE17" s="8" t="str">
        <f>C22</f>
        <v>Autriche</v>
      </c>
      <c r="BF17" s="51"/>
    </row>
    <row r="18" spans="1:58" ht="19" customHeight="1" thickBot="1" x14ac:dyDescent="0.25">
      <c r="A18" s="1"/>
      <c r="B18" s="225"/>
      <c r="C18" s="64" t="str">
        <f>C16</f>
        <v>Danemark</v>
      </c>
      <c r="D18" s="159"/>
      <c r="E18" s="159"/>
      <c r="F18" s="141" t="s">
        <v>62</v>
      </c>
      <c r="G18" s="31" t="str">
        <f t="shared" si="1"/>
        <v>Non joué</v>
      </c>
      <c r="H18" s="175"/>
      <c r="I18" s="174"/>
      <c r="J18" s="83">
        <v>2</v>
      </c>
      <c r="K18" s="84" t="str">
        <f>VLOOKUP(LARGE(BD11:BD14,2),BD11:BE14,2,FALSE)</f>
        <v>Danemark</v>
      </c>
      <c r="L18" s="85">
        <f>VLOOKUP(K18,AY11:BC14,5,FALSE)</f>
        <v>0</v>
      </c>
      <c r="M18" s="85">
        <f>VLOOKUP(K18,AY11:AZ14,2,FALSE)</f>
        <v>0</v>
      </c>
      <c r="N18" s="85">
        <f>VLOOKUP(K18,AY11:BA14,3,FALSE)</f>
        <v>0</v>
      </c>
      <c r="O18" s="117">
        <f>VLOOKUP(K18,AY11:BB14,4,FALSE)</f>
        <v>0</v>
      </c>
      <c r="P18" s="177"/>
      <c r="Q18" s="195"/>
      <c r="R18" s="223"/>
      <c r="S18" s="207"/>
      <c r="T18" s="214"/>
      <c r="U18" s="215"/>
      <c r="V18" s="177"/>
      <c r="W18" s="1"/>
      <c r="X18" s="5"/>
      <c r="Y18" s="170"/>
      <c r="Z18" s="1"/>
      <c r="AA18" s="1"/>
      <c r="AB18" s="161"/>
      <c r="AC18" s="1"/>
      <c r="AD18" s="3"/>
      <c r="AE18" s="170"/>
      <c r="AF18" s="1"/>
      <c r="AG18" s="1"/>
      <c r="AH18" s="161"/>
      <c r="AI18" s="1"/>
      <c r="AJ18" s="3"/>
      <c r="AK18" s="168"/>
      <c r="AL18" s="1"/>
      <c r="AM18" s="1"/>
      <c r="AN18" s="126"/>
      <c r="AO18" s="165"/>
      <c r="AP18" s="131" t="s">
        <v>28</v>
      </c>
      <c r="AQ18" s="10" t="s">
        <v>29</v>
      </c>
      <c r="AR18" s="11" t="s">
        <v>15</v>
      </c>
      <c r="AS18" s="11" t="s">
        <v>12</v>
      </c>
      <c r="AT18" s="11" t="str">
        <f>"+/-"</f>
        <v>+/-</v>
      </c>
      <c r="AU18" s="13" t="s">
        <v>9</v>
      </c>
      <c r="AV18" s="7"/>
      <c r="AW18" s="7"/>
      <c r="AX18" s="7"/>
      <c r="AY18" s="8" t="str">
        <f>C25</f>
        <v>Macedoine N.</v>
      </c>
      <c r="AZ18" s="8">
        <f>SUM(D25,D26,E22)</f>
        <v>0</v>
      </c>
      <c r="BA18" s="8">
        <f>SUM(D22,E25,E26)</f>
        <v>0</v>
      </c>
      <c r="BB18" s="8">
        <f t="shared" ref="BB18:BB20" si="4">SUM(AZ18,-BA18)</f>
        <v>0</v>
      </c>
      <c r="BC18" s="8">
        <f>COUNTIF(G22:G27,C25)*3+COUNTIF(G22,"Égalité")+COUNTIF(G25:G26,"Égalité")</f>
        <v>0</v>
      </c>
      <c r="BD18" s="8">
        <f t="shared" ref="BD18:BD20" si="5">SUM(BC18,BB18/100,AZ18/10000)</f>
        <v>0</v>
      </c>
      <c r="BE18" s="8" t="str">
        <f>C25</f>
        <v>Macedoine N.</v>
      </c>
      <c r="BF18" s="51"/>
    </row>
    <row r="19" spans="1:58" ht="18" customHeight="1" x14ac:dyDescent="0.2">
      <c r="A19" s="1"/>
      <c r="B19" s="225"/>
      <c r="C19" s="142" t="s">
        <v>60</v>
      </c>
      <c r="D19" s="159"/>
      <c r="E19" s="159"/>
      <c r="F19" s="61" t="str">
        <f>C21</f>
        <v>Belgique</v>
      </c>
      <c r="G19" s="31" t="str">
        <f t="shared" si="1"/>
        <v>Non joué</v>
      </c>
      <c r="H19" s="175"/>
      <c r="I19" s="174"/>
      <c r="J19" s="74">
        <v>3</v>
      </c>
      <c r="K19" s="75" t="str">
        <f>VLOOKUP(LARGE(BD11:BD14,3),BD11:BE14,2,FALSE)</f>
        <v>Danemark</v>
      </c>
      <c r="L19" s="60">
        <f>VLOOKUP(K19,AY11:BC14,5,FALSE)</f>
        <v>0</v>
      </c>
      <c r="M19" s="60">
        <f>VLOOKUP(K19,AY11:AZ14,2,FALSE)</f>
        <v>0</v>
      </c>
      <c r="N19" s="60">
        <f>VLOOKUP(K19,AY11:BA14,3,FALSE)</f>
        <v>0</v>
      </c>
      <c r="O19" s="61">
        <f>VLOOKUP(K19,AY11:BB14,4,FALSE)</f>
        <v>0</v>
      </c>
      <c r="P19" s="161"/>
      <c r="Q19" s="195" t="s">
        <v>94</v>
      </c>
      <c r="R19" s="223" t="e">
        <f>BD63</f>
        <v>#N/A</v>
      </c>
      <c r="S19" s="207"/>
      <c r="T19" s="214"/>
      <c r="U19" s="215">
        <f>SUM(S19:T20)</f>
        <v>0</v>
      </c>
      <c r="V19" s="178"/>
      <c r="W19" s="1"/>
      <c r="X19" s="5"/>
      <c r="Y19" s="161" t="s">
        <v>4</v>
      </c>
      <c r="Z19" s="4" t="s">
        <v>5</v>
      </c>
      <c r="AA19" s="1" t="s">
        <v>6</v>
      </c>
      <c r="AB19" s="161" t="s">
        <v>52</v>
      </c>
      <c r="AC19" s="1"/>
      <c r="AD19" s="3"/>
      <c r="AE19" s="170"/>
      <c r="AF19" s="1"/>
      <c r="AG19" s="1"/>
      <c r="AH19" s="161"/>
      <c r="AI19" s="1"/>
      <c r="AJ19" s="3"/>
      <c r="AK19" s="168"/>
      <c r="AL19" s="1"/>
      <c r="AM19" s="1"/>
      <c r="AN19" s="126"/>
      <c r="AO19" s="165"/>
      <c r="AP19" s="132">
        <v>1</v>
      </c>
      <c r="AQ19" s="32" t="str">
        <f>VLOOKUP(AR19,$AV$6:$BE$11,2,FALSE)</f>
        <v>A</v>
      </c>
      <c r="AR19" s="33" t="str">
        <f>VLOOKUP(MAX(AU6:AU11),AU6:AV11,2,FALSE)</f>
        <v>Italie</v>
      </c>
      <c r="AS19" s="34">
        <f>VLOOKUP(AR19,$AQ$6:$AT$11,2,FALSE)</f>
        <v>0</v>
      </c>
      <c r="AT19" s="34">
        <f t="shared" ref="AT19:AT24" si="6">VLOOKUP($AR19,$AQ$6:$AT$11,3,FALSE)</f>
        <v>0</v>
      </c>
      <c r="AU19" s="35">
        <f t="shared" ref="AU19:AU24" si="7">VLOOKUP($AR19,$AQ$6:$AT$11,4,FALSE)</f>
        <v>0</v>
      </c>
      <c r="AV19" s="7"/>
      <c r="AW19" s="7"/>
      <c r="AX19" s="7"/>
      <c r="AY19" s="8" t="str">
        <f>C27</f>
        <v>Ukraine</v>
      </c>
      <c r="AZ19" s="8">
        <f>SUM(D27,E23,E25)</f>
        <v>0</v>
      </c>
      <c r="BA19" s="8">
        <f>SUM(D23,D25,E27)</f>
        <v>0</v>
      </c>
      <c r="BB19" s="8">
        <f t="shared" si="4"/>
        <v>0</v>
      </c>
      <c r="BC19" s="8">
        <f>COUNTIF(G22:G27,C27)*3+COUNTIF(G23,"Égalité")+COUNTIF(G25,"Égalité")+COUNTIF(G27,"Égalité")</f>
        <v>0</v>
      </c>
      <c r="BD19" s="8">
        <f t="shared" si="5"/>
        <v>0</v>
      </c>
      <c r="BE19" s="8" t="str">
        <f>C27</f>
        <v>Ukraine</v>
      </c>
      <c r="BF19" s="51"/>
    </row>
    <row r="20" spans="1:58" ht="19" customHeight="1" thickBot="1" x14ac:dyDescent="0.25">
      <c r="A20" s="1"/>
      <c r="B20" s="225"/>
      <c r="C20" s="64" t="str">
        <f>C19</f>
        <v>Russie</v>
      </c>
      <c r="D20" s="159"/>
      <c r="E20" s="159"/>
      <c r="F20" s="61" t="str">
        <f>F18</f>
        <v>Finlande</v>
      </c>
      <c r="G20" s="31" t="str">
        <f t="shared" si="1"/>
        <v>Non joué</v>
      </c>
      <c r="H20" s="175"/>
      <c r="I20" s="174"/>
      <c r="J20" s="76">
        <v>4</v>
      </c>
      <c r="K20" s="77" t="str">
        <f>VLOOKUP(LARGE(BD11:BD14,4),BD11:BE14,2,FALSE)</f>
        <v>Danemark</v>
      </c>
      <c r="L20" s="78">
        <f>VLOOKUP(K20,AY11:BC14,5,FALSE)</f>
        <v>0</v>
      </c>
      <c r="M20" s="62">
        <f>VLOOKUP(K20,AY11:AZ14,2,FALSE)</f>
        <v>0</v>
      </c>
      <c r="N20" s="62">
        <f>VLOOKUP(K20,AY11:BA14,3,FALSE)</f>
        <v>0</v>
      </c>
      <c r="O20" s="63">
        <f>VLOOKUP(K20,AY11:BB14,4,FALSE)</f>
        <v>0</v>
      </c>
      <c r="P20" s="161"/>
      <c r="Q20" s="195"/>
      <c r="R20" s="223"/>
      <c r="S20" s="207"/>
      <c r="T20" s="214"/>
      <c r="U20" s="215"/>
      <c r="V20" s="177"/>
      <c r="W20" s="1"/>
      <c r="X20" s="216" t="str">
        <f>IF(U17&lt;&gt;U19,IF(U17&gt;U19,R17,R19),"")</f>
        <v/>
      </c>
      <c r="Y20" s="207"/>
      <c r="Z20" s="217"/>
      <c r="AA20" s="215">
        <f>SUM(Y20:Z21)</f>
        <v>0</v>
      </c>
      <c r="AB20" s="178"/>
      <c r="AC20" s="1"/>
      <c r="AD20" s="3"/>
      <c r="AE20" s="170"/>
      <c r="AF20" s="1"/>
      <c r="AG20" s="1"/>
      <c r="AH20" s="161"/>
      <c r="AI20" s="1"/>
      <c r="AJ20" s="3"/>
      <c r="AK20" s="168"/>
      <c r="AL20" s="1"/>
      <c r="AM20" s="1"/>
      <c r="AN20" s="126"/>
      <c r="AO20" s="165"/>
      <c r="AP20" s="133">
        <v>2</v>
      </c>
      <c r="AQ20" s="36" t="str">
        <f t="shared" ref="AQ20:AQ24" si="8">VLOOKUP(AR20,$AV$6:$BE$11,2,FALSE)</f>
        <v>A</v>
      </c>
      <c r="AR20" s="37" t="str">
        <f>VLOOKUP(LARGE(AU6:AU11,2),AU6:AV11,2,FALSE)</f>
        <v>Italie</v>
      </c>
      <c r="AS20" s="38">
        <f t="shared" ref="AS20:AS24" si="9">VLOOKUP(AR20,$AQ$6:$AT$11,2,FALSE)</f>
        <v>0</v>
      </c>
      <c r="AT20" s="38">
        <f t="shared" si="6"/>
        <v>0</v>
      </c>
      <c r="AU20" s="39">
        <f t="shared" si="7"/>
        <v>0</v>
      </c>
      <c r="AV20" s="7"/>
      <c r="AW20" s="7"/>
      <c r="AX20" s="7"/>
      <c r="AY20" s="8" t="str">
        <f>F24</f>
        <v>Pays Bas</v>
      </c>
      <c r="AZ20" s="8">
        <f>SUM(E24,E26,E27)</f>
        <v>0</v>
      </c>
      <c r="BA20" s="8">
        <f>SUM(D24,D26,D27)</f>
        <v>0</v>
      </c>
      <c r="BB20" s="8">
        <f t="shared" si="4"/>
        <v>0</v>
      </c>
      <c r="BC20" s="9">
        <f>COUNTIF(G22:G27,F24)*3+COUNTIF(G24,"Égalité")+COUNTIF(G26:G27,"Égalité")</f>
        <v>0</v>
      </c>
      <c r="BD20" s="8">
        <f t="shared" si="5"/>
        <v>0</v>
      </c>
      <c r="BE20" s="8" t="str">
        <f>F24</f>
        <v>Pays Bas</v>
      </c>
      <c r="BF20" s="51"/>
    </row>
    <row r="21" spans="1:58" ht="20" customHeight="1" thickTop="1" thickBot="1" x14ac:dyDescent="0.25">
      <c r="A21" s="1"/>
      <c r="B21" s="226"/>
      <c r="C21" s="143" t="s">
        <v>61</v>
      </c>
      <c r="D21" s="160"/>
      <c r="E21" s="160"/>
      <c r="F21" s="63" t="str">
        <f>F18</f>
        <v>Finlande</v>
      </c>
      <c r="G21" s="40" t="str">
        <f t="shared" si="1"/>
        <v>Non joué</v>
      </c>
      <c r="H21" s="176"/>
      <c r="I21" s="173"/>
      <c r="J21" s="79"/>
      <c r="K21" s="79"/>
      <c r="L21" s="79"/>
      <c r="M21" s="79"/>
      <c r="N21" s="79"/>
      <c r="O21" s="79"/>
      <c r="P21" s="161"/>
      <c r="Q21" s="195"/>
      <c r="R21" s="3"/>
      <c r="S21" s="170"/>
      <c r="T21" s="23"/>
      <c r="U21" s="4"/>
      <c r="V21" s="161"/>
      <c r="W21" s="4"/>
      <c r="X21" s="216"/>
      <c r="Y21" s="207"/>
      <c r="Z21" s="217"/>
      <c r="AA21" s="215"/>
      <c r="AB21" s="177"/>
      <c r="AC21" s="1"/>
      <c r="AD21" s="3"/>
      <c r="AE21" s="170"/>
      <c r="AF21" s="1"/>
      <c r="AG21" s="1"/>
      <c r="AH21" s="161"/>
      <c r="AI21" s="1"/>
      <c r="AJ21" s="208" t="s">
        <v>3</v>
      </c>
      <c r="AK21" s="209"/>
      <c r="AL21" s="1"/>
      <c r="AM21" s="1"/>
      <c r="AN21" s="126"/>
      <c r="AO21" s="165"/>
      <c r="AP21" s="133">
        <v>3</v>
      </c>
      <c r="AQ21" s="36" t="str">
        <f t="shared" si="8"/>
        <v>A</v>
      </c>
      <c r="AR21" s="37" t="str">
        <f>VLOOKUP(LARGE(AU6:AU11,3),AU6:AV11,2,FALSE)</f>
        <v>Italie</v>
      </c>
      <c r="AS21" s="38">
        <f t="shared" si="9"/>
        <v>0</v>
      </c>
      <c r="AT21" s="38">
        <f t="shared" si="6"/>
        <v>0</v>
      </c>
      <c r="AU21" s="39">
        <f t="shared" si="7"/>
        <v>0</v>
      </c>
      <c r="AV21" s="7"/>
      <c r="AW21" s="7"/>
      <c r="AX21" s="7"/>
      <c r="AY21" s="8"/>
      <c r="AZ21" s="8"/>
      <c r="BA21" s="8"/>
      <c r="BB21" s="8"/>
      <c r="BC21" s="8"/>
      <c r="BD21" s="8"/>
      <c r="BE21" s="8"/>
      <c r="BF21" s="51"/>
    </row>
    <row r="22" spans="1:58" ht="20" customHeight="1" thickTop="1" thickBot="1" x14ac:dyDescent="0.25">
      <c r="A22" s="1"/>
      <c r="B22" s="231" t="s">
        <v>80</v>
      </c>
      <c r="C22" s="179" t="s">
        <v>63</v>
      </c>
      <c r="D22" s="158"/>
      <c r="E22" s="158"/>
      <c r="F22" s="59" t="str">
        <f>C25</f>
        <v>Macedoine N.</v>
      </c>
      <c r="G22" s="30" t="str">
        <f t="shared" si="1"/>
        <v>Non joué</v>
      </c>
      <c r="H22" s="175"/>
      <c r="I22" s="174"/>
      <c r="J22" s="65" t="s">
        <v>23</v>
      </c>
      <c r="K22" s="66" t="s">
        <v>8</v>
      </c>
      <c r="L22" s="66" t="s">
        <v>12</v>
      </c>
      <c r="M22" s="67" t="s">
        <v>9</v>
      </c>
      <c r="N22" s="67" t="s">
        <v>10</v>
      </c>
      <c r="O22" s="113" t="s">
        <v>11</v>
      </c>
      <c r="P22" s="161" t="s">
        <v>52</v>
      </c>
      <c r="Q22" s="195"/>
      <c r="R22" s="3"/>
      <c r="S22" s="161" t="s">
        <v>4</v>
      </c>
      <c r="T22" s="4" t="s">
        <v>5</v>
      </c>
      <c r="U22" s="1" t="s">
        <v>6</v>
      </c>
      <c r="V22" s="161" t="s">
        <v>52</v>
      </c>
      <c r="W22" s="4"/>
      <c r="X22" s="216" t="str">
        <f>IF(U23&lt;&gt;U25,IF(U23&gt;U25,R23,R25),"")</f>
        <v/>
      </c>
      <c r="Y22" s="207"/>
      <c r="Z22" s="217"/>
      <c r="AA22" s="215">
        <f>SUM(Y22:Z23)</f>
        <v>0</v>
      </c>
      <c r="AB22" s="178"/>
      <c r="AC22" s="1"/>
      <c r="AD22" s="3"/>
      <c r="AE22" s="170"/>
      <c r="AF22" s="1"/>
      <c r="AG22" s="1"/>
      <c r="AH22" s="161"/>
      <c r="AI22" s="1"/>
      <c r="AJ22" s="210"/>
      <c r="AK22" s="211"/>
      <c r="AL22" s="1"/>
      <c r="AM22" s="1"/>
      <c r="AN22" s="126"/>
      <c r="AO22" s="165"/>
      <c r="AP22" s="133">
        <v>4</v>
      </c>
      <c r="AQ22" s="36" t="str">
        <f t="shared" si="8"/>
        <v>A</v>
      </c>
      <c r="AR22" s="37" t="str">
        <f>VLOOKUP(LARGE(AU6:AU11,4),AU6:AV11,2,FALSE)</f>
        <v>Italie</v>
      </c>
      <c r="AS22" s="38">
        <f t="shared" si="9"/>
        <v>0</v>
      </c>
      <c r="AT22" s="38">
        <f t="shared" si="6"/>
        <v>0</v>
      </c>
      <c r="AU22" s="39">
        <f t="shared" si="7"/>
        <v>0</v>
      </c>
      <c r="AV22" s="7"/>
      <c r="AW22" s="7"/>
      <c r="AX22" s="7"/>
      <c r="AY22" s="8" t="s">
        <v>8</v>
      </c>
      <c r="AZ22" s="8" t="s">
        <v>9</v>
      </c>
      <c r="BA22" s="8" t="s">
        <v>10</v>
      </c>
      <c r="BB22" s="9" t="s">
        <v>11</v>
      </c>
      <c r="BC22" s="8" t="s">
        <v>12</v>
      </c>
      <c r="BD22" s="8" t="s">
        <v>13</v>
      </c>
      <c r="BE22" s="8" t="s">
        <v>8</v>
      </c>
      <c r="BF22" s="51"/>
    </row>
    <row r="23" spans="1:58" ht="18" customHeight="1" x14ac:dyDescent="0.2">
      <c r="A23" s="1"/>
      <c r="B23" s="232"/>
      <c r="C23" s="64" t="str">
        <f>C22</f>
        <v>Autriche</v>
      </c>
      <c r="D23" s="159"/>
      <c r="E23" s="159"/>
      <c r="F23" s="61" t="str">
        <f>C27</f>
        <v>Ukraine</v>
      </c>
      <c r="G23" s="31" t="str">
        <f t="shared" si="1"/>
        <v>Non joué</v>
      </c>
      <c r="H23" s="175"/>
      <c r="I23" s="174"/>
      <c r="J23" s="86">
        <v>1</v>
      </c>
      <c r="K23" s="87" t="str">
        <f>VLOOKUP(MAX(BD17:BD20),BD17:BE20,2,FALSE)</f>
        <v>Autriche</v>
      </c>
      <c r="L23" s="88">
        <f>VLOOKUP(K23,AY17:BC20,5,FALSE)</f>
        <v>0</v>
      </c>
      <c r="M23" s="88">
        <f>VLOOKUP(K23,AY17:AZ20,2,FALSE)</f>
        <v>0</v>
      </c>
      <c r="N23" s="88">
        <f>VLOOKUP(K23,AY17:BA20,3,FALSE)</f>
        <v>0</v>
      </c>
      <c r="O23" s="118">
        <f>VLOOKUP(K23,AY17:BB20,4,FALSE)</f>
        <v>0</v>
      </c>
      <c r="P23" s="177"/>
      <c r="Q23" s="195" t="s">
        <v>95</v>
      </c>
      <c r="R23" s="223" t="str">
        <f>K30</f>
        <v>Angleterre</v>
      </c>
      <c r="S23" s="207"/>
      <c r="T23" s="214"/>
      <c r="U23" s="215">
        <f>SUM(S23:T24)</f>
        <v>0</v>
      </c>
      <c r="V23" s="178"/>
      <c r="W23" s="1"/>
      <c r="X23" s="216"/>
      <c r="Y23" s="207"/>
      <c r="Z23" s="217"/>
      <c r="AA23" s="215"/>
      <c r="AB23" s="177"/>
      <c r="AC23" s="1"/>
      <c r="AD23" s="3"/>
      <c r="AE23" s="170"/>
      <c r="AF23" s="1"/>
      <c r="AG23" s="1"/>
      <c r="AH23" s="161"/>
      <c r="AI23" s="1"/>
      <c r="AJ23" s="3"/>
      <c r="AK23" s="168"/>
      <c r="AL23" s="1"/>
      <c r="AM23" s="1"/>
      <c r="AN23" s="126"/>
      <c r="AO23" s="165"/>
      <c r="AP23" s="129">
        <v>5</v>
      </c>
      <c r="AQ23" s="41" t="str">
        <f t="shared" si="8"/>
        <v>A</v>
      </c>
      <c r="AR23" s="42" t="str">
        <f>VLOOKUP(LARGE(AU6:AU11,5),AU6:AV11,2,FALSE)</f>
        <v>Italie</v>
      </c>
      <c r="AS23" s="18">
        <f t="shared" si="9"/>
        <v>0</v>
      </c>
      <c r="AT23" s="18">
        <f t="shared" si="6"/>
        <v>0</v>
      </c>
      <c r="AU23" s="20">
        <f t="shared" si="7"/>
        <v>0</v>
      </c>
      <c r="AV23" s="7"/>
      <c r="AW23" s="7"/>
      <c r="AX23" s="7"/>
      <c r="AY23" s="8" t="str">
        <f>C28</f>
        <v>Angleterre</v>
      </c>
      <c r="AZ23" s="8">
        <f>SUM(D28:D30)</f>
        <v>0</v>
      </c>
      <c r="BA23" s="8">
        <f>SUM(E28:E30)</f>
        <v>0</v>
      </c>
      <c r="BB23" s="8">
        <f>SUM(AZ23,-BA23)</f>
        <v>0</v>
      </c>
      <c r="BC23" s="8">
        <f>COUNTIF(G28:G33,C28)*3+COUNTIF(G28:G30,"Égalité")</f>
        <v>0</v>
      </c>
      <c r="BD23" s="8">
        <f>SUM(BC23,BB23/100,AZ23/10000)</f>
        <v>0</v>
      </c>
      <c r="BE23" s="8" t="str">
        <f>C28</f>
        <v>Angleterre</v>
      </c>
      <c r="BF23" s="51"/>
    </row>
    <row r="24" spans="1:58" ht="19" customHeight="1" thickBot="1" x14ac:dyDescent="0.25">
      <c r="A24" s="1"/>
      <c r="B24" s="232"/>
      <c r="C24" s="64" t="str">
        <f>C22</f>
        <v>Autriche</v>
      </c>
      <c r="D24" s="159"/>
      <c r="E24" s="159"/>
      <c r="F24" s="145" t="s">
        <v>90</v>
      </c>
      <c r="G24" s="31" t="str">
        <f t="shared" si="1"/>
        <v>Non joué</v>
      </c>
      <c r="H24" s="175"/>
      <c r="I24" s="174"/>
      <c r="J24" s="89">
        <v>2</v>
      </c>
      <c r="K24" s="90" t="str">
        <f>VLOOKUP(LARGE(BD17:BD20,2),BD17:BE20,2,FALSE)</f>
        <v>Autriche</v>
      </c>
      <c r="L24" s="91">
        <f>VLOOKUP(K24,AY17:BC20,5,FALSE)</f>
        <v>0</v>
      </c>
      <c r="M24" s="91">
        <f>VLOOKUP(K24,AY17:AZ20,2,FALSE)</f>
        <v>0</v>
      </c>
      <c r="N24" s="91">
        <f>VLOOKUP(K24,AY17:BA20,3,FALSE)</f>
        <v>0</v>
      </c>
      <c r="O24" s="119">
        <f>VLOOKUP(K24,AY17:BB20,4,FALSE)</f>
        <v>0</v>
      </c>
      <c r="P24" s="177"/>
      <c r="Q24" s="195"/>
      <c r="R24" s="223"/>
      <c r="S24" s="207"/>
      <c r="T24" s="214"/>
      <c r="U24" s="215"/>
      <c r="V24" s="177"/>
      <c r="W24" s="1"/>
      <c r="X24" s="5"/>
      <c r="Y24" s="170"/>
      <c r="Z24" s="1"/>
      <c r="AA24" s="1"/>
      <c r="AB24" s="161"/>
      <c r="AC24" s="1"/>
      <c r="AD24" s="3"/>
      <c r="AE24" s="170"/>
      <c r="AF24" s="1"/>
      <c r="AG24" s="1"/>
      <c r="AH24" s="161"/>
      <c r="AI24" s="1"/>
      <c r="AJ24" s="3"/>
      <c r="AK24" s="168"/>
      <c r="AL24" s="1"/>
      <c r="AM24" s="1"/>
      <c r="AN24" s="126"/>
      <c r="AO24" s="165"/>
      <c r="AP24" s="130">
        <v>6</v>
      </c>
      <c r="AQ24" s="43" t="str">
        <f t="shared" si="8"/>
        <v>A</v>
      </c>
      <c r="AR24" s="44" t="str">
        <f>VLOOKUP(MIN(AU6:AU11),AU6:AV11,2,FALSE)</f>
        <v>Italie</v>
      </c>
      <c r="AS24" s="26">
        <f t="shared" si="9"/>
        <v>0</v>
      </c>
      <c r="AT24" s="26">
        <f t="shared" si="6"/>
        <v>0</v>
      </c>
      <c r="AU24" s="28">
        <f t="shared" si="7"/>
        <v>0</v>
      </c>
      <c r="AV24" s="7"/>
      <c r="AW24" s="7"/>
      <c r="AX24" s="7"/>
      <c r="AY24" s="8" t="str">
        <f>C31</f>
        <v>Croatie</v>
      </c>
      <c r="AZ24" s="8">
        <f>SUM(D31,D32,E28)</f>
        <v>0</v>
      </c>
      <c r="BA24" s="8">
        <f>SUM(D28,E31,E32)</f>
        <v>0</v>
      </c>
      <c r="BB24" s="8">
        <f t="shared" ref="BB24:BB26" si="10">SUM(AZ24,-BA24)</f>
        <v>0</v>
      </c>
      <c r="BC24" s="8">
        <f>COUNTIF(G28:G33,C31)*3+COUNTIF(G28,"Égalité")+COUNTIF(G31:G32,"Égalité")</f>
        <v>0</v>
      </c>
      <c r="BD24" s="8">
        <f t="shared" ref="BD24:BD26" si="11">SUM(BC24,BB24/100,AZ24/10000)</f>
        <v>0</v>
      </c>
      <c r="BE24" s="8" t="str">
        <f>C31</f>
        <v>Croatie</v>
      </c>
      <c r="BF24" s="51"/>
    </row>
    <row r="25" spans="1:58" ht="18" customHeight="1" x14ac:dyDescent="0.2">
      <c r="A25" s="1"/>
      <c r="B25" s="232"/>
      <c r="C25" s="144" t="s">
        <v>64</v>
      </c>
      <c r="D25" s="159"/>
      <c r="E25" s="159"/>
      <c r="F25" s="61" t="str">
        <f>C27</f>
        <v>Ukraine</v>
      </c>
      <c r="G25" s="31" t="str">
        <f t="shared" si="1"/>
        <v>Non joué</v>
      </c>
      <c r="H25" s="175"/>
      <c r="I25" s="174"/>
      <c r="J25" s="74">
        <v>3</v>
      </c>
      <c r="K25" s="75" t="str">
        <f>VLOOKUP(LARGE(BD17:BD20,3),BD17:BE20,2,FALSE)</f>
        <v>Autriche</v>
      </c>
      <c r="L25" s="60">
        <f>VLOOKUP(K25,AY17:BC20,5,FALSE)</f>
        <v>0</v>
      </c>
      <c r="M25" s="60">
        <f>VLOOKUP(K25,AY17:AZ20,2,FALSE)</f>
        <v>0</v>
      </c>
      <c r="N25" s="60">
        <f>VLOOKUP(K25,AY17:BA20,3,FALSE)</f>
        <v>0</v>
      </c>
      <c r="O25" s="61">
        <f>VLOOKUP(K25,AY17:BB20,4,FALSE)</f>
        <v>0</v>
      </c>
      <c r="P25" s="161"/>
      <c r="Q25" s="195" t="s">
        <v>96</v>
      </c>
      <c r="R25" s="223" t="str">
        <f>K36</f>
        <v>Pologne</v>
      </c>
      <c r="S25" s="207"/>
      <c r="T25" s="214"/>
      <c r="U25" s="215">
        <f>SUM(S25:T26)</f>
        <v>0</v>
      </c>
      <c r="V25" s="178"/>
      <c r="W25" s="1"/>
      <c r="X25" s="5"/>
      <c r="Y25" s="170"/>
      <c r="Z25" s="1"/>
      <c r="AA25" s="1"/>
      <c r="AB25" s="161"/>
      <c r="AC25" s="1"/>
      <c r="AD25" s="3"/>
      <c r="AE25" s="170"/>
      <c r="AF25" s="1"/>
      <c r="AG25" s="1"/>
      <c r="AH25" s="161"/>
      <c r="AI25" s="1"/>
      <c r="AJ25" s="3"/>
      <c r="AK25" s="168" t="s">
        <v>4</v>
      </c>
      <c r="AL25" s="4" t="s">
        <v>5</v>
      </c>
      <c r="AM25" s="1" t="s">
        <v>6</v>
      </c>
      <c r="AN25" s="126"/>
      <c r="AO25" s="161" t="s">
        <v>52</v>
      </c>
      <c r="AP25" s="7"/>
      <c r="AQ25" s="7"/>
      <c r="AR25" s="7"/>
      <c r="AS25" s="7"/>
      <c r="AT25" s="7"/>
      <c r="AU25" s="7"/>
      <c r="AV25" s="7"/>
      <c r="AW25" s="7"/>
      <c r="AX25" s="7"/>
      <c r="AY25" s="8" t="str">
        <f>C33</f>
        <v>Ecosse</v>
      </c>
      <c r="AZ25" s="8">
        <f>SUM(D33,E29,E31)</f>
        <v>0</v>
      </c>
      <c r="BA25" s="8">
        <f>SUM(D29,D31,E33)</f>
        <v>0</v>
      </c>
      <c r="BB25" s="8">
        <f t="shared" si="10"/>
        <v>0</v>
      </c>
      <c r="BC25" s="8">
        <f>COUNTIF(G28:G33,C33)*3+COUNTIF(G29,"Égalité")+COUNTIF(G31,"Égalité")+COUNTIF(G33,"Égalité")</f>
        <v>0</v>
      </c>
      <c r="BD25" s="8">
        <f t="shared" si="11"/>
        <v>0</v>
      </c>
      <c r="BE25" s="8" t="str">
        <f>C33</f>
        <v>Ecosse</v>
      </c>
      <c r="BF25" s="51"/>
    </row>
    <row r="26" spans="1:58" ht="19" customHeight="1" thickBot="1" x14ac:dyDescent="0.25">
      <c r="A26" s="1"/>
      <c r="B26" s="232"/>
      <c r="C26" s="64" t="str">
        <f>C25</f>
        <v>Macedoine N.</v>
      </c>
      <c r="D26" s="159"/>
      <c r="E26" s="159"/>
      <c r="F26" s="61" t="str">
        <f>F24</f>
        <v>Pays Bas</v>
      </c>
      <c r="G26" s="31" t="str">
        <f t="shared" si="1"/>
        <v>Non joué</v>
      </c>
      <c r="H26" s="175"/>
      <c r="I26" s="174"/>
      <c r="J26" s="76">
        <v>4</v>
      </c>
      <c r="K26" s="77" t="str">
        <f>VLOOKUP(LARGE(BD17:BD20,4),BD17:BE20,2,FALSE)</f>
        <v>Autriche</v>
      </c>
      <c r="L26" s="78">
        <f>VLOOKUP(K26,AY17:BC20,5,FALSE)</f>
        <v>0</v>
      </c>
      <c r="M26" s="62">
        <f>VLOOKUP(K26,AY17:AZ20,2,FALSE)</f>
        <v>0</v>
      </c>
      <c r="N26" s="62">
        <f>VLOOKUP(K26,AY17:BA20,3,FALSE)</f>
        <v>0</v>
      </c>
      <c r="O26" s="63">
        <f>VLOOKUP(K26,AY17:BB20,4,FALSE)</f>
        <v>0</v>
      </c>
      <c r="P26" s="161"/>
      <c r="Q26" s="195"/>
      <c r="R26" s="223"/>
      <c r="S26" s="207"/>
      <c r="T26" s="214"/>
      <c r="U26" s="215"/>
      <c r="V26" s="177"/>
      <c r="W26" s="1"/>
      <c r="X26" s="5"/>
      <c r="Y26" s="170"/>
      <c r="Z26" s="1"/>
      <c r="AA26" s="1"/>
      <c r="AB26" s="161"/>
      <c r="AC26" s="1"/>
      <c r="AD26" s="3"/>
      <c r="AE26" s="170"/>
      <c r="AF26" s="1"/>
      <c r="AG26" s="1"/>
      <c r="AH26" s="161"/>
      <c r="AI26" s="1"/>
      <c r="AJ26" s="216" t="str">
        <f>IF(AG14&lt;&gt;AG16,IF(AG14&gt;AG16,AD14,AD16),"")</f>
        <v/>
      </c>
      <c r="AK26" s="207"/>
      <c r="AL26" s="217"/>
      <c r="AM26" s="215">
        <f>SUM(AK26:AL27)</f>
        <v>0</v>
      </c>
      <c r="AN26" s="255" t="str">
        <f>IF(AM26&lt;&gt;AM28,IF(AM26&gt;AM28,"🏆","🥈"),"")</f>
        <v/>
      </c>
      <c r="AO26" s="178"/>
      <c r="AP26" s="7"/>
      <c r="AQ26" s="7"/>
      <c r="AR26" s="7"/>
      <c r="AS26" s="7"/>
      <c r="AT26" s="7"/>
      <c r="AU26" s="7"/>
      <c r="AV26" s="7"/>
      <c r="AW26" s="7"/>
      <c r="AX26" s="7"/>
      <c r="AY26" s="8" t="str">
        <f>F30</f>
        <v>Rep. Tchèque</v>
      </c>
      <c r="AZ26" s="8">
        <f>SUM(E30,E32,E33)</f>
        <v>0</v>
      </c>
      <c r="BA26" s="8">
        <f>SUM(D30,D32,D33)</f>
        <v>0</v>
      </c>
      <c r="BB26" s="8">
        <f t="shared" si="10"/>
        <v>0</v>
      </c>
      <c r="BC26" s="9">
        <f>COUNTIF(G28:G33,F30)*3+COUNTIF(G30,"Égalité")+COUNTIF(G32:G33,"Égalité")</f>
        <v>0</v>
      </c>
      <c r="BD26" s="8">
        <f t="shared" si="11"/>
        <v>0</v>
      </c>
      <c r="BE26" s="8" t="str">
        <f>F30</f>
        <v>Rep. Tchèque</v>
      </c>
      <c r="BF26" s="51"/>
    </row>
    <row r="27" spans="1:58" ht="20" customHeight="1" thickTop="1" thickBot="1" x14ac:dyDescent="0.25">
      <c r="A27" s="1"/>
      <c r="B27" s="233"/>
      <c r="C27" s="180" t="s">
        <v>65</v>
      </c>
      <c r="D27" s="160"/>
      <c r="E27" s="160"/>
      <c r="F27" s="63" t="str">
        <f>F24</f>
        <v>Pays Bas</v>
      </c>
      <c r="G27" s="40" t="str">
        <f t="shared" si="1"/>
        <v>Non joué</v>
      </c>
      <c r="H27" s="176"/>
      <c r="I27" s="173"/>
      <c r="J27" s="79"/>
      <c r="K27" s="79"/>
      <c r="L27" s="79"/>
      <c r="M27" s="79"/>
      <c r="N27" s="79"/>
      <c r="O27" s="79"/>
      <c r="P27" s="161"/>
      <c r="Q27" s="195"/>
      <c r="R27" s="3"/>
      <c r="S27" s="170"/>
      <c r="T27" s="23"/>
      <c r="U27" s="1"/>
      <c r="V27" s="161"/>
      <c r="W27" s="1"/>
      <c r="X27" s="5"/>
      <c r="Y27" s="170"/>
      <c r="Z27" s="1"/>
      <c r="AA27" s="1"/>
      <c r="AB27" s="161"/>
      <c r="AC27" s="1"/>
      <c r="AD27" s="3"/>
      <c r="AE27" s="170"/>
      <c r="AF27" s="1"/>
      <c r="AG27" s="1"/>
      <c r="AH27" s="161"/>
      <c r="AI27" s="4"/>
      <c r="AJ27" s="216"/>
      <c r="AK27" s="207"/>
      <c r="AL27" s="218"/>
      <c r="AM27" s="257"/>
      <c r="AN27" s="256"/>
      <c r="AO27" s="17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51"/>
    </row>
    <row r="28" spans="1:58" ht="20" customHeight="1" thickTop="1" thickBot="1" x14ac:dyDescent="0.25">
      <c r="A28" s="1"/>
      <c r="B28" s="234" t="s">
        <v>81</v>
      </c>
      <c r="C28" s="146" t="s">
        <v>66</v>
      </c>
      <c r="D28" s="158"/>
      <c r="E28" s="158"/>
      <c r="F28" s="59" t="str">
        <f>C31</f>
        <v>Croatie</v>
      </c>
      <c r="G28" s="30" t="str">
        <f t="shared" si="1"/>
        <v>Non joué</v>
      </c>
      <c r="H28" s="175"/>
      <c r="I28" s="174"/>
      <c r="J28" s="65" t="s">
        <v>23</v>
      </c>
      <c r="K28" s="66" t="s">
        <v>8</v>
      </c>
      <c r="L28" s="66" t="s">
        <v>12</v>
      </c>
      <c r="M28" s="67" t="s">
        <v>9</v>
      </c>
      <c r="N28" s="67" t="s">
        <v>10</v>
      </c>
      <c r="O28" s="113" t="s">
        <v>11</v>
      </c>
      <c r="P28" s="161" t="s">
        <v>52</v>
      </c>
      <c r="Q28" s="195"/>
      <c r="R28" s="3"/>
      <c r="S28" s="161" t="s">
        <v>4</v>
      </c>
      <c r="T28" s="4" t="s">
        <v>5</v>
      </c>
      <c r="U28" s="1" t="s">
        <v>6</v>
      </c>
      <c r="V28" s="161" t="s">
        <v>52</v>
      </c>
      <c r="W28" s="1"/>
      <c r="X28" s="5"/>
      <c r="Y28" s="170"/>
      <c r="Z28" s="1"/>
      <c r="AA28" s="1"/>
      <c r="AB28" s="161"/>
      <c r="AC28" s="1"/>
      <c r="AD28" s="3"/>
      <c r="AE28" s="170"/>
      <c r="AF28" s="1"/>
      <c r="AG28" s="1"/>
      <c r="AH28" s="161"/>
      <c r="AI28" s="4"/>
      <c r="AJ28" s="216" t="str">
        <f>IF(AG38&lt;&gt;AG40,IF(AG38&gt;AG40,AD38,AD40),"")</f>
        <v/>
      </c>
      <c r="AK28" s="207"/>
      <c r="AL28" s="217"/>
      <c r="AM28" s="215">
        <f>SUM(AK28:AL29)</f>
        <v>0</v>
      </c>
      <c r="AN28" s="255" t="str">
        <f>IF(AM26&lt;&gt;AM28,IF(AM28&gt;AM26,"🏆","🥈"),"")</f>
        <v/>
      </c>
      <c r="AO28" s="178"/>
      <c r="AP28" s="7"/>
      <c r="AQ28" s="7"/>
      <c r="AR28" s="7"/>
      <c r="AS28" s="7"/>
      <c r="AT28" s="7"/>
      <c r="AU28" s="7"/>
      <c r="AV28" s="7"/>
      <c r="AW28" s="7"/>
      <c r="AX28" s="7"/>
      <c r="AY28" s="8" t="s">
        <v>8</v>
      </c>
      <c r="AZ28" s="8" t="s">
        <v>9</v>
      </c>
      <c r="BA28" s="8" t="s">
        <v>10</v>
      </c>
      <c r="BB28" s="9" t="s">
        <v>11</v>
      </c>
      <c r="BC28" s="8" t="s">
        <v>12</v>
      </c>
      <c r="BD28" s="8" t="s">
        <v>13</v>
      </c>
      <c r="BE28" s="8" t="s">
        <v>8</v>
      </c>
      <c r="BF28" s="51"/>
    </row>
    <row r="29" spans="1:58" ht="18" customHeight="1" x14ac:dyDescent="0.2">
      <c r="A29" s="1"/>
      <c r="B29" s="235"/>
      <c r="C29" s="64" t="str">
        <f>C28</f>
        <v>Angleterre</v>
      </c>
      <c r="D29" s="159"/>
      <c r="E29" s="159"/>
      <c r="F29" s="61" t="str">
        <f>C33</f>
        <v>Ecosse</v>
      </c>
      <c r="G29" s="31" t="str">
        <f t="shared" si="1"/>
        <v>Non joué</v>
      </c>
      <c r="H29" s="175"/>
      <c r="I29" s="174"/>
      <c r="J29" s="92">
        <v>1</v>
      </c>
      <c r="K29" s="93" t="str">
        <f>VLOOKUP(MAX(BD23:BD26),BD23:BE26,2,FALSE)</f>
        <v>Angleterre</v>
      </c>
      <c r="L29" s="94">
        <f>VLOOKUP(K29,AY23:BC26,5,FALSE)</f>
        <v>0</v>
      </c>
      <c r="M29" s="94">
        <f>VLOOKUP(K29,AY23:AZ26,2,FALSE)</f>
        <v>0</v>
      </c>
      <c r="N29" s="94">
        <f>VLOOKUP(K29,AY23:BA26,3,FALSE)</f>
        <v>0</v>
      </c>
      <c r="O29" s="120">
        <f>VLOOKUP(K29,AY23:BB26,4,FALSE)</f>
        <v>0</v>
      </c>
      <c r="P29" s="177"/>
      <c r="Q29" s="195" t="s">
        <v>105</v>
      </c>
      <c r="R29" s="223" t="str">
        <f>K35</f>
        <v>Pologne</v>
      </c>
      <c r="S29" s="207"/>
      <c r="T29" s="214"/>
      <c r="U29" s="215">
        <f>SUM(S29:T30)</f>
        <v>0</v>
      </c>
      <c r="V29" s="178"/>
      <c r="W29" s="1"/>
      <c r="X29" s="5"/>
      <c r="Y29" s="170"/>
      <c r="Z29" s="1"/>
      <c r="AA29" s="1"/>
      <c r="AB29" s="161"/>
      <c r="AC29" s="1"/>
      <c r="AD29" s="3"/>
      <c r="AE29" s="170"/>
      <c r="AF29" s="1"/>
      <c r="AG29" s="1"/>
      <c r="AH29" s="161"/>
      <c r="AI29" s="1"/>
      <c r="AJ29" s="216"/>
      <c r="AK29" s="207"/>
      <c r="AL29" s="218"/>
      <c r="AM29" s="257"/>
      <c r="AN29" s="256"/>
      <c r="AO29" s="177"/>
      <c r="AP29" s="7"/>
      <c r="AQ29" s="7"/>
      <c r="AR29" s="7"/>
      <c r="AS29" s="7"/>
      <c r="AT29" s="7"/>
      <c r="AU29" s="7"/>
      <c r="AV29" s="7"/>
      <c r="AW29" s="7"/>
      <c r="AX29" s="7"/>
      <c r="AY29" s="8" t="str">
        <f>C34</f>
        <v>Pologne</v>
      </c>
      <c r="AZ29" s="8">
        <f>SUM(D34:D36)</f>
        <v>0</v>
      </c>
      <c r="BA29" s="8">
        <f>SUM(E34:E36)</f>
        <v>0</v>
      </c>
      <c r="BB29" s="8">
        <f>SUM(AZ29,-BA29)</f>
        <v>0</v>
      </c>
      <c r="BC29" s="8">
        <f>COUNTIF(G34:G39,C34)*3+COUNTIF(G34:G36,"Égalité")</f>
        <v>0</v>
      </c>
      <c r="BD29" s="8">
        <f>SUM(BC29,BB29/100,AZ29/10000)</f>
        <v>0</v>
      </c>
      <c r="BE29" s="8" t="str">
        <f>C34</f>
        <v>Pologne</v>
      </c>
      <c r="BF29" s="51"/>
    </row>
    <row r="30" spans="1:58" ht="18" customHeight="1" x14ac:dyDescent="0.2">
      <c r="A30" s="1"/>
      <c r="B30" s="235"/>
      <c r="C30" s="64" t="str">
        <f>C28</f>
        <v>Angleterre</v>
      </c>
      <c r="D30" s="159"/>
      <c r="E30" s="159"/>
      <c r="F30" s="181" t="s">
        <v>67</v>
      </c>
      <c r="G30" s="31" t="str">
        <f t="shared" si="1"/>
        <v>Non joué</v>
      </c>
      <c r="H30" s="175"/>
      <c r="I30" s="174"/>
      <c r="J30" s="95">
        <v>2</v>
      </c>
      <c r="K30" s="96" t="str">
        <f>VLOOKUP(LARGE(BD23:BD26,2),BD23:BE26,2,FALSE)</f>
        <v>Angleterre</v>
      </c>
      <c r="L30" s="97">
        <f>VLOOKUP(K30,AY23:BC26,5,FALSE)</f>
        <v>0</v>
      </c>
      <c r="M30" s="97">
        <f>VLOOKUP(K30,AY23:AZ26,2,FALSE)</f>
        <v>0</v>
      </c>
      <c r="N30" s="97">
        <f>VLOOKUP(K30,AY23:BA26,3,FALSE)</f>
        <v>0</v>
      </c>
      <c r="O30" s="121">
        <f>VLOOKUP(K30,AY23:BB26,4,FALSE)</f>
        <v>0</v>
      </c>
      <c r="P30" s="177"/>
      <c r="Q30" s="195"/>
      <c r="R30" s="223"/>
      <c r="S30" s="207"/>
      <c r="T30" s="214"/>
      <c r="U30" s="215"/>
      <c r="V30" s="177"/>
      <c r="W30" s="1"/>
      <c r="X30" s="5"/>
      <c r="Y30" s="170"/>
      <c r="Z30" s="1"/>
      <c r="AA30" s="1"/>
      <c r="AB30" s="161"/>
      <c r="AC30" s="1"/>
      <c r="AD30" s="3"/>
      <c r="AE30" s="170"/>
      <c r="AF30" s="1"/>
      <c r="AG30" s="1"/>
      <c r="AH30" s="161"/>
      <c r="AI30" s="1"/>
      <c r="AJ30" s="3"/>
      <c r="AK30" s="168"/>
      <c r="AL30" s="1"/>
      <c r="AM30" s="1"/>
      <c r="AN30" s="126"/>
      <c r="AO30" s="165"/>
      <c r="AP30" s="7"/>
      <c r="AQ30" s="7"/>
      <c r="AR30" s="7"/>
      <c r="AS30" s="7"/>
      <c r="AT30" s="7"/>
      <c r="AU30" s="7"/>
      <c r="AV30" s="7"/>
      <c r="AW30" s="7"/>
      <c r="AX30" s="7"/>
      <c r="AY30" s="8" t="str">
        <f>C37</f>
        <v>Slovaquie</v>
      </c>
      <c r="AZ30" s="8">
        <f>SUM(D37,D38,E34)</f>
        <v>0</v>
      </c>
      <c r="BA30" s="8">
        <f>SUM(D34,E37,E38)</f>
        <v>0</v>
      </c>
      <c r="BB30" s="8">
        <f t="shared" ref="BB30:BB32" si="12">SUM(AZ30,-BA30)</f>
        <v>0</v>
      </c>
      <c r="BC30" s="8">
        <f>COUNTIF(G34:G39,C37)*3+COUNTIF(G34,"Égalité")+COUNTIF(G37:G38,"Égalité")</f>
        <v>0</v>
      </c>
      <c r="BD30" s="8">
        <f t="shared" ref="BD30:BD32" si="13">SUM(BC30,BB30/100,AZ30/10000)</f>
        <v>0</v>
      </c>
      <c r="BE30" s="8" t="str">
        <f>C37</f>
        <v>Slovaquie</v>
      </c>
      <c r="BF30" s="51"/>
    </row>
    <row r="31" spans="1:58" ht="18" customHeight="1" x14ac:dyDescent="0.2">
      <c r="A31" s="1"/>
      <c r="B31" s="235"/>
      <c r="C31" s="147" t="s">
        <v>68</v>
      </c>
      <c r="D31" s="159"/>
      <c r="E31" s="159"/>
      <c r="F31" s="61" t="str">
        <f>C33</f>
        <v>Ecosse</v>
      </c>
      <c r="G31" s="31" t="str">
        <f t="shared" si="1"/>
        <v>Non joué</v>
      </c>
      <c r="H31" s="175"/>
      <c r="I31" s="174"/>
      <c r="J31" s="74">
        <v>3</v>
      </c>
      <c r="K31" s="75" t="str">
        <f>VLOOKUP(LARGE(BD23:BD26,3),BD23:BE26,2,FALSE)</f>
        <v>Angleterre</v>
      </c>
      <c r="L31" s="60">
        <f>VLOOKUP(K31,AY23:BC26,5,FALSE)</f>
        <v>0</v>
      </c>
      <c r="M31" s="60">
        <f>VLOOKUP(K31,AY23:AZ26,2,FALSE)</f>
        <v>0</v>
      </c>
      <c r="N31" s="60">
        <f>VLOOKUP(K31,AY23:BA26,3,FALSE)</f>
        <v>0</v>
      </c>
      <c r="O31" s="61">
        <f>VLOOKUP(K31,AY23:BB26,4,FALSE)</f>
        <v>0</v>
      </c>
      <c r="P31" s="161"/>
      <c r="Q31" s="195" t="s">
        <v>106</v>
      </c>
      <c r="R31" s="223" t="e">
        <f>BC63</f>
        <v>#N/A</v>
      </c>
      <c r="S31" s="207"/>
      <c r="T31" s="214"/>
      <c r="U31" s="215">
        <f>SUM(S31:T32)</f>
        <v>0</v>
      </c>
      <c r="V31" s="178"/>
      <c r="W31" s="1"/>
      <c r="X31" s="5"/>
      <c r="Y31" s="161" t="s">
        <v>4</v>
      </c>
      <c r="Z31" s="4" t="s">
        <v>5</v>
      </c>
      <c r="AA31" s="1" t="s">
        <v>6</v>
      </c>
      <c r="AB31" s="161" t="s">
        <v>52</v>
      </c>
      <c r="AC31" s="1"/>
      <c r="AD31" s="3"/>
      <c r="AE31" s="170"/>
      <c r="AF31" s="1"/>
      <c r="AG31" s="1"/>
      <c r="AH31" s="161"/>
      <c r="AI31" s="1"/>
      <c r="AJ31" s="3"/>
      <c r="AK31" s="168"/>
      <c r="AL31" s="1"/>
      <c r="AM31" s="1"/>
      <c r="AN31" s="126"/>
      <c r="AO31" s="165"/>
      <c r="AP31" s="7"/>
      <c r="AQ31" s="7"/>
      <c r="AR31" s="7"/>
      <c r="AS31" s="7"/>
      <c r="AT31" s="7"/>
      <c r="AU31" s="7"/>
      <c r="AV31" s="7"/>
      <c r="AW31" s="7"/>
      <c r="AX31" s="7"/>
      <c r="AY31" s="8" t="str">
        <f>C39</f>
        <v>Espagne</v>
      </c>
      <c r="AZ31" s="8">
        <f>SUM(D39,E35,E37)</f>
        <v>0</v>
      </c>
      <c r="BA31" s="8">
        <f>SUM(D35,D37,E39)</f>
        <v>0</v>
      </c>
      <c r="BB31" s="8">
        <f t="shared" si="12"/>
        <v>0</v>
      </c>
      <c r="BC31" s="8">
        <f>COUNTIF(G34:G39,C39)*3+COUNTIF(G35,"Égalité")+COUNTIF(G37,"Égalité")+COUNTIF(G39,"Égalité")</f>
        <v>0</v>
      </c>
      <c r="BD31" s="8">
        <f t="shared" si="13"/>
        <v>0</v>
      </c>
      <c r="BE31" s="8" t="str">
        <f>C39</f>
        <v>Espagne</v>
      </c>
      <c r="BF31" s="51"/>
    </row>
    <row r="32" spans="1:58" ht="19" customHeight="1" thickBot="1" x14ac:dyDescent="0.25">
      <c r="A32" s="1"/>
      <c r="B32" s="235"/>
      <c r="C32" s="64" t="str">
        <f>C31</f>
        <v>Croatie</v>
      </c>
      <c r="D32" s="159"/>
      <c r="E32" s="159"/>
      <c r="F32" s="61" t="str">
        <f>F30</f>
        <v>Rep. Tchèque</v>
      </c>
      <c r="G32" s="31" t="str">
        <f t="shared" si="1"/>
        <v>Non joué</v>
      </c>
      <c r="H32" s="175"/>
      <c r="I32" s="174"/>
      <c r="J32" s="76">
        <v>4</v>
      </c>
      <c r="K32" s="77" t="str">
        <f>VLOOKUP(LARGE(BD23:BD26,4),BD23:BE26,2,FALSE)</f>
        <v>Angleterre</v>
      </c>
      <c r="L32" s="78">
        <f>VLOOKUP(K32,AY23:BC26,5,FALSE)</f>
        <v>0</v>
      </c>
      <c r="M32" s="62">
        <f>VLOOKUP(K32,AY23:AZ26,2,FALSE)</f>
        <v>0</v>
      </c>
      <c r="N32" s="62">
        <f>VLOOKUP(K32,AY23:BA26,3,FALSE)</f>
        <v>0</v>
      </c>
      <c r="O32" s="63">
        <f>VLOOKUP(K32,AY23:BB26,4,FALSE)</f>
        <v>0</v>
      </c>
      <c r="P32" s="161"/>
      <c r="Q32" s="195"/>
      <c r="R32" s="223"/>
      <c r="S32" s="207"/>
      <c r="T32" s="214"/>
      <c r="U32" s="215"/>
      <c r="V32" s="177"/>
      <c r="W32" s="1"/>
      <c r="X32" s="216" t="str">
        <f>IF(U29&lt;&gt;U31,IF(U29&gt;U31,R29,R31),"")</f>
        <v/>
      </c>
      <c r="Y32" s="207"/>
      <c r="Z32" s="217"/>
      <c r="AA32" s="215">
        <f>SUM(Y32:Z33)</f>
        <v>0</v>
      </c>
      <c r="AB32" s="178"/>
      <c r="AC32" s="1"/>
      <c r="AD32" s="3"/>
      <c r="AE32" s="170"/>
      <c r="AF32" s="1"/>
      <c r="AG32" s="1"/>
      <c r="AH32" s="161"/>
      <c r="AI32" s="1"/>
      <c r="AJ32" s="3"/>
      <c r="AK32" s="168"/>
      <c r="AL32" s="1"/>
      <c r="AM32" s="1"/>
      <c r="AN32" s="126"/>
      <c r="AO32" s="165"/>
      <c r="AP32" s="7"/>
      <c r="AQ32" s="7"/>
      <c r="AR32" s="7"/>
      <c r="AS32" s="7"/>
      <c r="AT32" s="7"/>
      <c r="AU32" s="7"/>
      <c r="AV32" s="7"/>
      <c r="AW32" s="7"/>
      <c r="AX32" s="7"/>
      <c r="AY32" s="8" t="str">
        <f>F36</f>
        <v>Suède</v>
      </c>
      <c r="AZ32" s="8">
        <f>SUM(E36,E38,E39)</f>
        <v>0</v>
      </c>
      <c r="BA32" s="8">
        <f>SUM(D36,D38,D39)</f>
        <v>0</v>
      </c>
      <c r="BB32" s="8">
        <f t="shared" si="12"/>
        <v>0</v>
      </c>
      <c r="BC32" s="9">
        <f>COUNTIF(G34:G39,F36)*3+COUNTIF(G36,"Égalité")+COUNTIF(G38:G39,"Égalité")</f>
        <v>0</v>
      </c>
      <c r="BD32" s="8">
        <f t="shared" si="13"/>
        <v>0</v>
      </c>
      <c r="BE32" s="8" t="str">
        <f>F36</f>
        <v>Suède</v>
      </c>
      <c r="BF32" s="51"/>
    </row>
    <row r="33" spans="1:58" ht="20" customHeight="1" thickTop="1" thickBot="1" x14ac:dyDescent="0.25">
      <c r="A33" s="1"/>
      <c r="B33" s="236"/>
      <c r="C33" s="148" t="s">
        <v>69</v>
      </c>
      <c r="D33" s="160"/>
      <c r="E33" s="160"/>
      <c r="F33" s="63" t="str">
        <f>F30</f>
        <v>Rep. Tchèque</v>
      </c>
      <c r="G33" s="40" t="str">
        <f t="shared" si="1"/>
        <v>Non joué</v>
      </c>
      <c r="H33" s="176"/>
      <c r="I33" s="173"/>
      <c r="J33" s="79"/>
      <c r="K33" s="79"/>
      <c r="L33" s="79"/>
      <c r="M33" s="79"/>
      <c r="N33" s="79"/>
      <c r="O33" s="79"/>
      <c r="P33" s="161"/>
      <c r="Q33" s="195"/>
      <c r="R33" s="3"/>
      <c r="S33" s="170"/>
      <c r="T33" s="23"/>
      <c r="U33" s="4"/>
      <c r="V33" s="161"/>
      <c r="W33" s="4"/>
      <c r="X33" s="216"/>
      <c r="Y33" s="207"/>
      <c r="Z33" s="217"/>
      <c r="AA33" s="215"/>
      <c r="AB33" s="177"/>
      <c r="AC33" s="1"/>
      <c r="AD33" s="3"/>
      <c r="AE33" s="170"/>
      <c r="AF33" s="1"/>
      <c r="AG33" s="1"/>
      <c r="AH33" s="161"/>
      <c r="AI33" s="1"/>
      <c r="AJ33" s="208" t="s">
        <v>50</v>
      </c>
      <c r="AK33" s="209"/>
      <c r="AL33" s="1"/>
      <c r="AM33" s="1"/>
      <c r="AN33" s="126"/>
      <c r="AO33" s="165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51"/>
    </row>
    <row r="34" spans="1:58" ht="20" customHeight="1" thickTop="1" thickBot="1" x14ac:dyDescent="0.25">
      <c r="A34" s="1"/>
      <c r="B34" s="250" t="s">
        <v>82</v>
      </c>
      <c r="C34" s="149" t="s">
        <v>70</v>
      </c>
      <c r="D34" s="158"/>
      <c r="E34" s="158"/>
      <c r="F34" s="59" t="str">
        <f>C37</f>
        <v>Slovaquie</v>
      </c>
      <c r="G34" s="30" t="str">
        <f t="shared" si="1"/>
        <v>Non joué</v>
      </c>
      <c r="H34" s="175"/>
      <c r="I34" s="174"/>
      <c r="J34" s="65" t="s">
        <v>23</v>
      </c>
      <c r="K34" s="66" t="s">
        <v>8</v>
      </c>
      <c r="L34" s="66" t="s">
        <v>12</v>
      </c>
      <c r="M34" s="67" t="s">
        <v>9</v>
      </c>
      <c r="N34" s="67" t="s">
        <v>10</v>
      </c>
      <c r="O34" s="113" t="s">
        <v>11</v>
      </c>
      <c r="P34" s="161" t="s">
        <v>52</v>
      </c>
      <c r="Q34" s="195"/>
      <c r="R34" s="3"/>
      <c r="S34" s="161" t="s">
        <v>4</v>
      </c>
      <c r="T34" s="4" t="s">
        <v>5</v>
      </c>
      <c r="U34" s="1" t="s">
        <v>6</v>
      </c>
      <c r="V34" s="161" t="s">
        <v>52</v>
      </c>
      <c r="W34" s="4"/>
      <c r="X34" s="216" t="str">
        <f>IF(U35&lt;&gt;U37,IF(U35&gt;U37,R35,R37),"")</f>
        <v/>
      </c>
      <c r="Y34" s="207"/>
      <c r="Z34" s="217"/>
      <c r="AA34" s="215">
        <f>SUM(Y34:Z35)</f>
        <v>0</v>
      </c>
      <c r="AB34" s="178"/>
      <c r="AC34" s="1"/>
      <c r="AD34" s="3"/>
      <c r="AE34" s="170"/>
      <c r="AF34" s="1"/>
      <c r="AG34" s="1"/>
      <c r="AH34" s="161"/>
      <c r="AI34" s="1"/>
      <c r="AJ34" s="210"/>
      <c r="AK34" s="211"/>
      <c r="AL34" s="1"/>
      <c r="AM34" s="1"/>
      <c r="AN34" s="126"/>
      <c r="AO34" s="165"/>
      <c r="AP34" s="7"/>
      <c r="AQ34" s="7"/>
      <c r="AR34" s="7"/>
      <c r="AS34" s="7"/>
      <c r="AT34" s="7"/>
      <c r="AU34" s="7"/>
      <c r="AV34" s="7"/>
      <c r="AW34" s="7"/>
      <c r="AX34" s="7"/>
      <c r="AY34" s="8" t="s">
        <v>8</v>
      </c>
      <c r="AZ34" s="8" t="s">
        <v>9</v>
      </c>
      <c r="BA34" s="8" t="s">
        <v>10</v>
      </c>
      <c r="BB34" s="9" t="s">
        <v>11</v>
      </c>
      <c r="BC34" s="8" t="s">
        <v>12</v>
      </c>
      <c r="BD34" s="8" t="s">
        <v>13</v>
      </c>
      <c r="BE34" s="8" t="s">
        <v>8</v>
      </c>
      <c r="BF34" s="51"/>
    </row>
    <row r="35" spans="1:58" ht="18" customHeight="1" x14ac:dyDescent="0.2">
      <c r="A35" s="1"/>
      <c r="B35" s="251"/>
      <c r="C35" s="64" t="str">
        <f>C34</f>
        <v>Pologne</v>
      </c>
      <c r="D35" s="159"/>
      <c r="E35" s="159"/>
      <c r="F35" s="61" t="str">
        <f>C39</f>
        <v>Espagne</v>
      </c>
      <c r="G35" s="31" t="str">
        <f t="shared" si="1"/>
        <v>Non joué</v>
      </c>
      <c r="H35" s="175"/>
      <c r="I35" s="174"/>
      <c r="J35" s="98">
        <v>1</v>
      </c>
      <c r="K35" s="99" t="str">
        <f>VLOOKUP(MAX(BD29:BD32),BD29:BE32,2,FALSE)</f>
        <v>Pologne</v>
      </c>
      <c r="L35" s="100">
        <f>VLOOKUP(K35,AY29:BC32,5,FALSE)</f>
        <v>0</v>
      </c>
      <c r="M35" s="100">
        <f>VLOOKUP(K35,AY29:AZ32,2,FALSE)</f>
        <v>0</v>
      </c>
      <c r="N35" s="100">
        <f>VLOOKUP(K35,AY29:BA32,3,FALSE)</f>
        <v>0</v>
      </c>
      <c r="O35" s="122">
        <f>VLOOKUP(K35,AY29:BB32,4,FALSE)</f>
        <v>0</v>
      </c>
      <c r="P35" s="177"/>
      <c r="Q35" s="195" t="s">
        <v>107</v>
      </c>
      <c r="R35" s="223" t="str">
        <f>K29</f>
        <v>Angleterre</v>
      </c>
      <c r="S35" s="207"/>
      <c r="T35" s="214"/>
      <c r="U35" s="215">
        <f>SUM(S35:T36)</f>
        <v>0</v>
      </c>
      <c r="V35" s="178"/>
      <c r="W35" s="1"/>
      <c r="X35" s="216"/>
      <c r="Y35" s="207"/>
      <c r="Z35" s="217"/>
      <c r="AA35" s="215"/>
      <c r="AB35" s="177"/>
      <c r="AC35" s="1"/>
      <c r="AD35" s="3"/>
      <c r="AE35" s="170"/>
      <c r="AF35" s="1"/>
      <c r="AG35" s="1"/>
      <c r="AH35" s="161"/>
      <c r="AI35" s="1"/>
      <c r="AJ35" s="135"/>
      <c r="AK35" s="168"/>
      <c r="AL35" s="1"/>
      <c r="AM35" s="1"/>
      <c r="AN35" s="126"/>
      <c r="AO35" s="165"/>
      <c r="AP35" s="7"/>
      <c r="AQ35" s="7"/>
      <c r="AR35" s="7"/>
      <c r="AS35" s="7"/>
      <c r="AT35" s="7"/>
      <c r="AU35" s="7"/>
      <c r="AV35" s="7"/>
      <c r="AW35" s="7"/>
      <c r="AX35" s="7"/>
      <c r="AY35" s="8" t="str">
        <f>C40</f>
        <v>Hongrie</v>
      </c>
      <c r="AZ35" s="8">
        <f>SUM(D40:D42)</f>
        <v>0</v>
      </c>
      <c r="BA35" s="8">
        <f>SUM(E40:E42)</f>
        <v>0</v>
      </c>
      <c r="BB35" s="8">
        <f>SUM(AZ35,-BA35)</f>
        <v>0</v>
      </c>
      <c r="BC35" s="8">
        <f>COUNTIF(G40:G45,C40)*3+COUNTIF(G40:G42,"Égalité")</f>
        <v>0</v>
      </c>
      <c r="BD35" s="8">
        <f>SUM(BC35,BB35/100,AZ35/10000)</f>
        <v>0</v>
      </c>
      <c r="BE35" s="8" t="str">
        <f>C40</f>
        <v>Hongrie</v>
      </c>
      <c r="BF35" s="51"/>
    </row>
    <row r="36" spans="1:58" ht="18" customHeight="1" x14ac:dyDescent="0.2">
      <c r="A36" s="1"/>
      <c r="B36" s="251"/>
      <c r="C36" s="64" t="str">
        <f>C34</f>
        <v>Pologne</v>
      </c>
      <c r="D36" s="159"/>
      <c r="E36" s="159"/>
      <c r="F36" s="150" t="s">
        <v>72</v>
      </c>
      <c r="G36" s="31" t="str">
        <f t="shared" si="1"/>
        <v>Non joué</v>
      </c>
      <c r="H36" s="175"/>
      <c r="I36" s="174"/>
      <c r="J36" s="101">
        <v>2</v>
      </c>
      <c r="K36" s="102" t="str">
        <f>VLOOKUP(LARGE(BD29:BD32,2),BD29:BE32,2,FALSE)</f>
        <v>Pologne</v>
      </c>
      <c r="L36" s="103">
        <f>VLOOKUP(K36,AY29:BC32,5,FALSE)</f>
        <v>0</v>
      </c>
      <c r="M36" s="103">
        <f>VLOOKUP(K36,AY29:AZ32,2,FALSE)</f>
        <v>0</v>
      </c>
      <c r="N36" s="103">
        <f>VLOOKUP(K36,AY29:BA32,3,FALSE)</f>
        <v>0</v>
      </c>
      <c r="O36" s="123">
        <f>VLOOKUP(K36,AY29:BB32,4,FALSE)</f>
        <v>0</v>
      </c>
      <c r="P36" s="177"/>
      <c r="Q36" s="195"/>
      <c r="R36" s="223"/>
      <c r="S36" s="207"/>
      <c r="T36" s="214"/>
      <c r="U36" s="215"/>
      <c r="V36" s="177"/>
      <c r="W36" s="1"/>
      <c r="X36" s="5"/>
      <c r="Y36" s="170"/>
      <c r="Z36" s="1"/>
      <c r="AA36" s="1"/>
      <c r="AB36" s="161"/>
      <c r="AC36" s="1"/>
      <c r="AD36" s="3"/>
      <c r="AE36" s="170"/>
      <c r="AF36" s="1"/>
      <c r="AG36" s="1"/>
      <c r="AH36" s="161"/>
      <c r="AI36" s="1"/>
      <c r="AJ36" s="135"/>
      <c r="AK36" s="168"/>
      <c r="AL36" s="1"/>
      <c r="AM36" s="1"/>
      <c r="AN36" s="126"/>
      <c r="AO36" s="165"/>
      <c r="AP36" s="7"/>
      <c r="AQ36" s="7"/>
      <c r="AR36" s="7"/>
      <c r="AS36" s="7"/>
      <c r="AT36" s="7"/>
      <c r="AU36" s="7"/>
      <c r="AV36" s="7"/>
      <c r="AW36" s="7"/>
      <c r="AX36" s="7"/>
      <c r="AY36" s="8" t="str">
        <f>C43</f>
        <v>Portugal</v>
      </c>
      <c r="AZ36" s="8">
        <f>SUM(D43,D44,E40)</f>
        <v>0</v>
      </c>
      <c r="BA36" s="8">
        <f>SUM(D40,E43,E44)</f>
        <v>0</v>
      </c>
      <c r="BB36" s="8">
        <f t="shared" ref="BB36:BB38" si="14">SUM(AZ36,-BA36)</f>
        <v>0</v>
      </c>
      <c r="BC36" s="8">
        <f>COUNTIF(G40:G45,C43)*3+COUNTIF(G40,"Égalité")+COUNTIF(G43:G44,"Égalité")</f>
        <v>0</v>
      </c>
      <c r="BD36" s="8">
        <f t="shared" ref="BD36:BD38" si="15">SUM(BC36,BB36/100,AZ36/10000)</f>
        <v>0</v>
      </c>
      <c r="BE36" s="8" t="str">
        <f>C43</f>
        <v>Portugal</v>
      </c>
      <c r="BF36" s="51"/>
    </row>
    <row r="37" spans="1:58" ht="18" customHeight="1" x14ac:dyDescent="0.2">
      <c r="A37" s="1"/>
      <c r="B37" s="251"/>
      <c r="C37" s="182" t="s">
        <v>71</v>
      </c>
      <c r="D37" s="159"/>
      <c r="E37" s="159"/>
      <c r="F37" s="61" t="str">
        <f>C39</f>
        <v>Espagne</v>
      </c>
      <c r="G37" s="31" t="str">
        <f t="shared" si="1"/>
        <v>Non joué</v>
      </c>
      <c r="H37" s="175"/>
      <c r="I37" s="174"/>
      <c r="J37" s="104">
        <v>3</v>
      </c>
      <c r="K37" s="75" t="str">
        <f>VLOOKUP(LARGE(BD29:BD32,3),BD29:BE32,2,FALSE)</f>
        <v>Pologne</v>
      </c>
      <c r="L37" s="60">
        <f>VLOOKUP(K37,AY29:BC32,5,FALSE)</f>
        <v>0</v>
      </c>
      <c r="M37" s="60">
        <f>VLOOKUP(K37,AY29:AZ32,2,FALSE)</f>
        <v>0</v>
      </c>
      <c r="N37" s="60">
        <f>VLOOKUP(K37,AY29:BA32,3,FALSE)</f>
        <v>0</v>
      </c>
      <c r="O37" s="61">
        <f>VLOOKUP(K37,AY29:BB32,4,FALSE)</f>
        <v>0</v>
      </c>
      <c r="P37" s="161"/>
      <c r="Q37" s="195" t="s">
        <v>108</v>
      </c>
      <c r="R37" s="223" t="str">
        <f>K42</f>
        <v>Hongrie</v>
      </c>
      <c r="S37" s="207"/>
      <c r="T37" s="214"/>
      <c r="U37" s="215">
        <f>SUM(S37:T38)</f>
        <v>0</v>
      </c>
      <c r="V37" s="178"/>
      <c r="W37" s="1"/>
      <c r="X37" s="5"/>
      <c r="Y37" s="170"/>
      <c r="Z37" s="1"/>
      <c r="AA37" s="1"/>
      <c r="AB37" s="161"/>
      <c r="AC37" s="1"/>
      <c r="AD37" s="3"/>
      <c r="AE37" s="161" t="s">
        <v>4</v>
      </c>
      <c r="AF37" s="4" t="s">
        <v>5</v>
      </c>
      <c r="AG37" s="1" t="s">
        <v>6</v>
      </c>
      <c r="AH37" s="161" t="s">
        <v>52</v>
      </c>
      <c r="AI37" s="1"/>
      <c r="AJ37" s="135"/>
      <c r="AK37" s="168" t="s">
        <v>4</v>
      </c>
      <c r="AL37" s="4" t="s">
        <v>5</v>
      </c>
      <c r="AM37" s="1" t="s">
        <v>6</v>
      </c>
      <c r="AN37" s="126"/>
      <c r="AO37" s="161" t="s">
        <v>52</v>
      </c>
      <c r="AP37" s="7"/>
      <c r="AQ37" s="7"/>
      <c r="AR37" s="7"/>
      <c r="AS37" s="7"/>
      <c r="AT37" s="7"/>
      <c r="AU37" s="7"/>
      <c r="AV37" s="7"/>
      <c r="AW37" s="7"/>
      <c r="AX37" s="7"/>
      <c r="AY37" s="8" t="str">
        <f>C45</f>
        <v>France</v>
      </c>
      <c r="AZ37" s="8">
        <f>SUM(D45,E41,E43)</f>
        <v>0</v>
      </c>
      <c r="BA37" s="8">
        <f>SUM(D41,D43,E45)</f>
        <v>0</v>
      </c>
      <c r="BB37" s="8">
        <f t="shared" si="14"/>
        <v>0</v>
      </c>
      <c r="BC37" s="8">
        <f>COUNTIF(G40:G45,C45)*3+COUNTIF(G41,"Égalité")+COUNTIF(G43,"Égalité")+COUNTIF(G45,"Égalité")</f>
        <v>0</v>
      </c>
      <c r="BD37" s="8">
        <f t="shared" si="15"/>
        <v>0</v>
      </c>
      <c r="BE37" s="8" t="str">
        <f>C45</f>
        <v>France</v>
      </c>
      <c r="BF37" s="51"/>
    </row>
    <row r="38" spans="1:58" ht="19" customHeight="1" thickBot="1" x14ac:dyDescent="0.25">
      <c r="A38" s="1"/>
      <c r="B38" s="251"/>
      <c r="C38" s="64" t="str">
        <f>C37</f>
        <v>Slovaquie</v>
      </c>
      <c r="D38" s="159"/>
      <c r="E38" s="159"/>
      <c r="F38" s="61" t="str">
        <f>F36</f>
        <v>Suède</v>
      </c>
      <c r="G38" s="31" t="str">
        <f t="shared" si="1"/>
        <v>Non joué</v>
      </c>
      <c r="H38" s="175"/>
      <c r="I38" s="174"/>
      <c r="J38" s="105">
        <v>4</v>
      </c>
      <c r="K38" s="77" t="str">
        <f>VLOOKUP(LARGE(BD29:BD32,4),BD29:BE32,2,FALSE)</f>
        <v>Pologne</v>
      </c>
      <c r="L38" s="78">
        <f>VLOOKUP(K38,AY29:BC32,5,FALSE)</f>
        <v>0</v>
      </c>
      <c r="M38" s="62">
        <f>VLOOKUP(K38,AY29:AZ32,2,FALSE)</f>
        <v>0</v>
      </c>
      <c r="N38" s="62">
        <f>VLOOKUP(K38,AY29:BA32,3,FALSE)</f>
        <v>0</v>
      </c>
      <c r="O38" s="63">
        <f>VLOOKUP(K38,AY29:BB32,4,FALSE)</f>
        <v>0</v>
      </c>
      <c r="P38" s="161"/>
      <c r="Q38" s="195"/>
      <c r="R38" s="223"/>
      <c r="S38" s="207"/>
      <c r="T38" s="214"/>
      <c r="U38" s="215"/>
      <c r="V38" s="177"/>
      <c r="W38" s="1"/>
      <c r="X38" s="5"/>
      <c r="Y38" s="170"/>
      <c r="Z38" s="1"/>
      <c r="AA38" s="1"/>
      <c r="AB38" s="161"/>
      <c r="AC38" s="1"/>
      <c r="AD38" s="216" t="str">
        <f>IF(AA32&lt;&gt;AA34,IF(AA32&gt;AA34,X32,X34),"")</f>
        <v/>
      </c>
      <c r="AE38" s="207"/>
      <c r="AF38" s="217"/>
      <c r="AG38" s="215">
        <f>SUM(AE38:AF39)</f>
        <v>0</v>
      </c>
      <c r="AH38" s="178"/>
      <c r="AI38" s="1"/>
      <c r="AJ38" s="229" t="str">
        <f>IF(AG14&lt;&gt;AG16,IF(AG14&lt;AG16,AD14,AD16),"")</f>
        <v/>
      </c>
      <c r="AK38" s="207"/>
      <c r="AL38" s="217"/>
      <c r="AM38" s="215">
        <f>SUM(AK38:AL39)</f>
        <v>0</v>
      </c>
      <c r="AN38" s="253" t="str">
        <f>IF(AM38&lt;&gt;AM40,IF(AM38&gt;AM40,"🥉",""),"")</f>
        <v/>
      </c>
      <c r="AO38" s="178"/>
      <c r="AP38" s="7"/>
      <c r="AQ38" s="7"/>
      <c r="AR38" s="7"/>
      <c r="AS38" s="7"/>
      <c r="AT38" s="7"/>
      <c r="AU38" s="7"/>
      <c r="AV38" s="7"/>
      <c r="AW38" s="7"/>
      <c r="AX38" s="7"/>
      <c r="AY38" s="8" t="str">
        <f>F42</f>
        <v>Allemagne</v>
      </c>
      <c r="AZ38" s="8">
        <f>SUM(E42,E44,E45)</f>
        <v>0</v>
      </c>
      <c r="BA38" s="8">
        <f>SUM(D42,D44,D45)</f>
        <v>0</v>
      </c>
      <c r="BB38" s="8">
        <f t="shared" si="14"/>
        <v>0</v>
      </c>
      <c r="BC38" s="9">
        <f>COUNTIF(G40:G45,F42)*3+COUNTIF(G42,"Égalité")+COUNTIF(G44:G45,"Égalité")</f>
        <v>0</v>
      </c>
      <c r="BD38" s="8">
        <f t="shared" si="15"/>
        <v>0</v>
      </c>
      <c r="BE38" s="8" t="str">
        <f>F42</f>
        <v>Allemagne</v>
      </c>
      <c r="BF38" s="51"/>
    </row>
    <row r="39" spans="1:58" ht="20" customHeight="1" thickTop="1" thickBot="1" x14ac:dyDescent="0.25">
      <c r="A39" s="1"/>
      <c r="B39" s="252"/>
      <c r="C39" s="151" t="s">
        <v>73</v>
      </c>
      <c r="D39" s="160"/>
      <c r="E39" s="160"/>
      <c r="F39" s="63" t="str">
        <f>F36</f>
        <v>Suède</v>
      </c>
      <c r="G39" s="40" t="str">
        <f t="shared" si="1"/>
        <v>Non joué</v>
      </c>
      <c r="H39" s="176"/>
      <c r="I39" s="173"/>
      <c r="J39" s="79"/>
      <c r="K39" s="79"/>
      <c r="L39" s="79"/>
      <c r="M39" s="79"/>
      <c r="N39" s="79"/>
      <c r="O39" s="79"/>
      <c r="P39" s="161"/>
      <c r="Q39" s="195"/>
      <c r="R39" s="3"/>
      <c r="S39" s="170"/>
      <c r="T39" s="23"/>
      <c r="U39" s="1"/>
      <c r="V39" s="161"/>
      <c r="W39" s="1"/>
      <c r="X39" s="5"/>
      <c r="Y39" s="170"/>
      <c r="Z39" s="1"/>
      <c r="AA39" s="1"/>
      <c r="AB39" s="161"/>
      <c r="AC39" s="4"/>
      <c r="AD39" s="216"/>
      <c r="AE39" s="207"/>
      <c r="AF39" s="217"/>
      <c r="AG39" s="215"/>
      <c r="AH39" s="177"/>
      <c r="AI39" s="1"/>
      <c r="AJ39" s="230"/>
      <c r="AK39" s="207"/>
      <c r="AL39" s="218"/>
      <c r="AM39" s="257"/>
      <c r="AN39" s="254"/>
      <c r="AO39" s="17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51"/>
    </row>
    <row r="40" spans="1:58" ht="20" customHeight="1" thickTop="1" thickBot="1" x14ac:dyDescent="0.25">
      <c r="A40" s="1"/>
      <c r="B40" s="246" t="s">
        <v>83</v>
      </c>
      <c r="C40" s="152" t="s">
        <v>74</v>
      </c>
      <c r="D40" s="158"/>
      <c r="E40" s="158"/>
      <c r="F40" s="59" t="str">
        <f>C43</f>
        <v>Portugal</v>
      </c>
      <c r="G40" s="30" t="str">
        <f t="shared" si="1"/>
        <v>Non joué</v>
      </c>
      <c r="H40" s="175"/>
      <c r="I40" s="174"/>
      <c r="J40" s="65" t="s">
        <v>23</v>
      </c>
      <c r="K40" s="66" t="s">
        <v>8</v>
      </c>
      <c r="L40" s="66" t="s">
        <v>12</v>
      </c>
      <c r="M40" s="67" t="s">
        <v>9</v>
      </c>
      <c r="N40" s="67" t="s">
        <v>10</v>
      </c>
      <c r="O40" s="113" t="s">
        <v>11</v>
      </c>
      <c r="P40" s="161" t="s">
        <v>52</v>
      </c>
      <c r="Q40" s="195"/>
      <c r="R40" s="3"/>
      <c r="S40" s="161" t="s">
        <v>4</v>
      </c>
      <c r="T40" s="4" t="s">
        <v>5</v>
      </c>
      <c r="U40" s="1" t="s">
        <v>6</v>
      </c>
      <c r="V40" s="161" t="s">
        <v>52</v>
      </c>
      <c r="W40" s="1"/>
      <c r="X40" s="5"/>
      <c r="Y40" s="170"/>
      <c r="Z40" s="1"/>
      <c r="AA40" s="1"/>
      <c r="AB40" s="161"/>
      <c r="AC40" s="4"/>
      <c r="AD40" s="216" t="str">
        <f>IF(AA44&lt;&gt;AA46,IF(AA44&gt;AA46,X44,X46),"")</f>
        <v/>
      </c>
      <c r="AE40" s="207"/>
      <c r="AF40" s="217"/>
      <c r="AG40" s="215">
        <f>SUM(AE40:AF41)</f>
        <v>0</v>
      </c>
      <c r="AH40" s="178"/>
      <c r="AI40" s="1"/>
      <c r="AJ40" s="229" t="str">
        <f>IF(AG38&lt;&gt;AG40,IF(AG38&lt;AG40,AD38,AD40),"")</f>
        <v/>
      </c>
      <c r="AK40" s="207"/>
      <c r="AL40" s="217"/>
      <c r="AM40" s="215">
        <f>SUM(AK40:AL41)</f>
        <v>0</v>
      </c>
      <c r="AN40" s="255" t="str">
        <f>IF(AM38&lt;&gt;AM40,IF(AM38&lt;AM40,"🥉",""),"")</f>
        <v/>
      </c>
      <c r="AO40" s="178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8"/>
      <c r="BF40" s="51"/>
    </row>
    <row r="41" spans="1:58" ht="18" customHeight="1" x14ac:dyDescent="0.2">
      <c r="A41" s="1"/>
      <c r="B41" s="247"/>
      <c r="C41" s="64" t="str">
        <f>C40</f>
        <v>Hongrie</v>
      </c>
      <c r="D41" s="159"/>
      <c r="E41" s="159"/>
      <c r="F41" s="61" t="str">
        <f>C45</f>
        <v>France</v>
      </c>
      <c r="G41" s="31" t="str">
        <f t="shared" si="1"/>
        <v>Non joué</v>
      </c>
      <c r="H41" s="175"/>
      <c r="I41" s="174"/>
      <c r="J41" s="106">
        <v>1</v>
      </c>
      <c r="K41" s="107" t="str">
        <f>VLOOKUP(MAX(BD35:BD38),BD35:BE38,2,FALSE)</f>
        <v>Hongrie</v>
      </c>
      <c r="L41" s="108">
        <f>VLOOKUP(K41,AY35:BC38,5,FALSE)</f>
        <v>0</v>
      </c>
      <c r="M41" s="108">
        <f>VLOOKUP(K41,AY35:AZ38,2,FALSE)</f>
        <v>0</v>
      </c>
      <c r="N41" s="108">
        <f>VLOOKUP(K41,AY35:BA38,3,FALSE)</f>
        <v>0</v>
      </c>
      <c r="O41" s="124">
        <f>VLOOKUP(K41,AY35:BB38,4,FALSE)</f>
        <v>0</v>
      </c>
      <c r="P41" s="177"/>
      <c r="Q41" s="195" t="s">
        <v>101</v>
      </c>
      <c r="R41" s="223" t="str">
        <f>K23</f>
        <v>Autriche</v>
      </c>
      <c r="S41" s="207"/>
      <c r="T41" s="214"/>
      <c r="U41" s="215">
        <f>SUM(S41:T42)</f>
        <v>0</v>
      </c>
      <c r="V41" s="178"/>
      <c r="W41" s="1"/>
      <c r="X41" s="5"/>
      <c r="Y41" s="170"/>
      <c r="Z41" s="1"/>
      <c r="AA41" s="1"/>
      <c r="AB41" s="161"/>
      <c r="AC41" s="1"/>
      <c r="AD41" s="216"/>
      <c r="AE41" s="207"/>
      <c r="AF41" s="217"/>
      <c r="AG41" s="215"/>
      <c r="AH41" s="177"/>
      <c r="AI41" s="1"/>
      <c r="AJ41" s="230"/>
      <c r="AK41" s="207"/>
      <c r="AL41" s="218"/>
      <c r="AM41" s="257"/>
      <c r="AN41" s="256"/>
      <c r="AO41" s="17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8"/>
      <c r="BF41" s="51"/>
    </row>
    <row r="42" spans="1:58" ht="19" customHeight="1" thickBot="1" x14ac:dyDescent="0.25">
      <c r="A42" s="1"/>
      <c r="B42" s="247"/>
      <c r="C42" s="64" t="str">
        <f>C40</f>
        <v>Hongrie</v>
      </c>
      <c r="D42" s="159"/>
      <c r="E42" s="159"/>
      <c r="F42" s="155" t="s">
        <v>77</v>
      </c>
      <c r="G42" s="31" t="str">
        <f t="shared" si="1"/>
        <v>Non joué</v>
      </c>
      <c r="H42" s="175"/>
      <c r="I42" s="174"/>
      <c r="J42" s="109">
        <v>2</v>
      </c>
      <c r="K42" s="110" t="str">
        <f>VLOOKUP(LARGE(BD35:BD38,2),BD35:BE38,2,FALSE)</f>
        <v>Hongrie</v>
      </c>
      <c r="L42" s="111">
        <f>VLOOKUP(K42,AY35:BC38,5,FALSE)</f>
        <v>0</v>
      </c>
      <c r="M42" s="111">
        <f>VLOOKUP(K42,AY35:AZ38,2,FALSE)</f>
        <v>0</v>
      </c>
      <c r="N42" s="111">
        <f>VLOOKUP(K42,AY35:BA38,3,FALSE)</f>
        <v>0</v>
      </c>
      <c r="O42" s="125">
        <f>VLOOKUP(K42,AY35:BB38,4,FALSE)</f>
        <v>0</v>
      </c>
      <c r="P42" s="177"/>
      <c r="Q42" s="195"/>
      <c r="R42" s="249"/>
      <c r="S42" s="207"/>
      <c r="T42" s="214"/>
      <c r="U42" s="215"/>
      <c r="V42" s="177"/>
      <c r="W42" s="1"/>
      <c r="X42" s="5"/>
      <c r="Y42" s="170"/>
      <c r="Z42" s="1"/>
      <c r="AA42" s="1"/>
      <c r="AB42" s="161"/>
      <c r="AC42" s="1"/>
      <c r="AD42" s="3"/>
      <c r="AE42" s="168"/>
      <c r="AF42" s="1"/>
      <c r="AG42" s="1"/>
      <c r="AH42" s="161"/>
      <c r="AI42" s="1"/>
      <c r="AJ42" s="3"/>
      <c r="AK42" s="168"/>
      <c r="AL42" s="1"/>
      <c r="AM42" s="1"/>
      <c r="AN42" s="126"/>
      <c r="AO42" s="165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8"/>
      <c r="BF42" s="51"/>
    </row>
    <row r="43" spans="1:58" ht="18" customHeight="1" x14ac:dyDescent="0.2">
      <c r="A43" s="1"/>
      <c r="B43" s="247"/>
      <c r="C43" s="153" t="s">
        <v>75</v>
      </c>
      <c r="D43" s="159"/>
      <c r="E43" s="159"/>
      <c r="F43" s="61" t="str">
        <f>C45</f>
        <v>France</v>
      </c>
      <c r="G43" s="31" t="str">
        <f t="shared" si="1"/>
        <v>Non joué</v>
      </c>
      <c r="H43" s="175"/>
      <c r="I43" s="174"/>
      <c r="J43" s="74">
        <v>3</v>
      </c>
      <c r="K43" s="75" t="str">
        <f>VLOOKUP(LARGE(BD35:BD38,3),BD35:BE38,2,FALSE)</f>
        <v>Hongrie</v>
      </c>
      <c r="L43" s="60">
        <f>VLOOKUP(K43,AY35:BC38,5,FALSE)</f>
        <v>0</v>
      </c>
      <c r="M43" s="60">
        <f>VLOOKUP(K43,AY35:AZ38,2,FALSE)</f>
        <v>0</v>
      </c>
      <c r="N43" s="60">
        <f>VLOOKUP(K43,AY35:BA38,3,FALSE)</f>
        <v>0</v>
      </c>
      <c r="O43" s="61">
        <f>VLOOKUP(K43,AY35:BB38,4,FALSE)</f>
        <v>0</v>
      </c>
      <c r="P43" s="161"/>
      <c r="Q43" s="195" t="s">
        <v>98</v>
      </c>
      <c r="R43" s="223" t="e">
        <f>BB63</f>
        <v>#N/A</v>
      </c>
      <c r="S43" s="207"/>
      <c r="T43" s="214"/>
      <c r="U43" s="215">
        <f>SUM(S43:T44)</f>
        <v>0</v>
      </c>
      <c r="V43" s="178"/>
      <c r="W43" s="1"/>
      <c r="X43" s="5"/>
      <c r="Y43" s="161" t="s">
        <v>4</v>
      </c>
      <c r="Z43" s="4" t="s">
        <v>5</v>
      </c>
      <c r="AA43" s="1" t="s">
        <v>6</v>
      </c>
      <c r="AB43" s="161" t="s">
        <v>52</v>
      </c>
      <c r="AC43" s="1"/>
      <c r="AD43" s="3"/>
      <c r="AE43" s="168"/>
      <c r="AF43" s="1"/>
      <c r="AG43" s="1"/>
      <c r="AH43" s="161"/>
      <c r="AI43" s="1"/>
      <c r="AJ43" s="3"/>
      <c r="AK43" s="168"/>
      <c r="AL43" s="1"/>
      <c r="AM43" s="1"/>
      <c r="AN43" s="126"/>
      <c r="AO43" s="165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241" t="s">
        <v>30</v>
      </c>
      <c r="BA43" s="244" t="s">
        <v>31</v>
      </c>
      <c r="BB43" s="237" t="s">
        <v>32</v>
      </c>
      <c r="BC43" s="237" t="s">
        <v>91</v>
      </c>
      <c r="BD43" s="239" t="s">
        <v>92</v>
      </c>
      <c r="BE43" s="8"/>
      <c r="BF43" s="51"/>
    </row>
    <row r="44" spans="1:58" ht="19" customHeight="1" thickBot="1" x14ac:dyDescent="0.25">
      <c r="A44" s="1"/>
      <c r="B44" s="247"/>
      <c r="C44" s="64" t="str">
        <f>C43</f>
        <v>Portugal</v>
      </c>
      <c r="D44" s="159"/>
      <c r="E44" s="159"/>
      <c r="F44" s="61" t="str">
        <f>F42</f>
        <v>Allemagne</v>
      </c>
      <c r="G44" s="31" t="str">
        <f t="shared" si="1"/>
        <v>Non joué</v>
      </c>
      <c r="H44" s="175"/>
      <c r="I44" s="174"/>
      <c r="J44" s="76">
        <v>4</v>
      </c>
      <c r="K44" s="77" t="str">
        <f>VLOOKUP(LARGE(BD35:BD38,4),BD35:BE38,2,FALSE)</f>
        <v>Hongrie</v>
      </c>
      <c r="L44" s="78">
        <f>VLOOKUP(K44,AY35:BC38,5,FALSE)</f>
        <v>0</v>
      </c>
      <c r="M44" s="62">
        <f>VLOOKUP(K44,AY35:AZ38,2,FALSE)</f>
        <v>0</v>
      </c>
      <c r="N44" s="62">
        <f>VLOOKUP(K44,AY35:BA38,3,FALSE)</f>
        <v>0</v>
      </c>
      <c r="O44" s="63">
        <f>VLOOKUP(K44,AY35:BB38,4,FALSE)</f>
        <v>0</v>
      </c>
      <c r="P44" s="161"/>
      <c r="Q44" s="195"/>
      <c r="R44" s="223"/>
      <c r="S44" s="207"/>
      <c r="T44" s="214"/>
      <c r="U44" s="215"/>
      <c r="V44" s="177"/>
      <c r="W44" s="1"/>
      <c r="X44" s="216" t="str">
        <f>IF(U41&lt;&gt;U43,IF(U41&gt;U43,R41,R43),"")</f>
        <v/>
      </c>
      <c r="Y44" s="207"/>
      <c r="Z44" s="217"/>
      <c r="AA44" s="215">
        <f>SUM(Y44:Z45)</f>
        <v>0</v>
      </c>
      <c r="AB44" s="178"/>
      <c r="AC44" s="1"/>
      <c r="AD44" s="3"/>
      <c r="AE44" s="168"/>
      <c r="AF44" s="1"/>
      <c r="AG44" s="1"/>
      <c r="AH44" s="161"/>
      <c r="AI44" s="1"/>
      <c r="AJ44" s="3"/>
      <c r="AK44" s="168"/>
      <c r="AL44" s="1"/>
      <c r="AM44" s="1"/>
      <c r="AN44" s="126"/>
      <c r="AO44" s="165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242"/>
      <c r="BA44" s="245"/>
      <c r="BB44" s="238"/>
      <c r="BC44" s="238"/>
      <c r="BD44" s="240"/>
      <c r="BE44" s="8"/>
      <c r="BF44" s="51" t="s">
        <v>33</v>
      </c>
    </row>
    <row r="45" spans="1:58" ht="20" customHeight="1" thickTop="1" thickBot="1" x14ac:dyDescent="0.25">
      <c r="A45" s="1"/>
      <c r="B45" s="248"/>
      <c r="C45" s="154" t="s">
        <v>76</v>
      </c>
      <c r="D45" s="160"/>
      <c r="E45" s="160"/>
      <c r="F45" s="63" t="str">
        <f>F42</f>
        <v>Allemagne</v>
      </c>
      <c r="G45" s="40" t="str">
        <f t="shared" si="1"/>
        <v>Non joué</v>
      </c>
      <c r="H45" s="176"/>
      <c r="I45" s="173"/>
      <c r="J45" s="2"/>
      <c r="K45" s="2"/>
      <c r="L45" s="2"/>
      <c r="M45" s="2"/>
      <c r="N45" s="2"/>
      <c r="O45" s="2"/>
      <c r="P45" s="161"/>
      <c r="Q45" s="195"/>
      <c r="R45" s="3"/>
      <c r="S45" s="170"/>
      <c r="T45" s="23"/>
      <c r="U45" s="4"/>
      <c r="V45" s="161"/>
      <c r="W45" s="4"/>
      <c r="X45" s="216"/>
      <c r="Y45" s="207"/>
      <c r="Z45" s="217"/>
      <c r="AA45" s="215"/>
      <c r="AB45" s="177"/>
      <c r="AC45" s="1"/>
      <c r="AD45" s="3"/>
      <c r="AE45" s="168"/>
      <c r="AF45" s="1"/>
      <c r="AG45" s="1"/>
      <c r="AH45" s="161"/>
      <c r="AI45" s="1"/>
      <c r="AJ45" s="3"/>
      <c r="AK45" s="168"/>
      <c r="AL45" s="1"/>
      <c r="AM45" s="1"/>
      <c r="AN45" s="126"/>
      <c r="AO45" s="165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243"/>
      <c r="BA45" s="245"/>
      <c r="BB45" s="238"/>
      <c r="BC45" s="238"/>
      <c r="BD45" s="240"/>
      <c r="BE45" s="8"/>
      <c r="BF45" s="51" t="str">
        <f>IF(OR("A"=$AQ$19,"A"=$AQ$20,"A"=$AQ$21,"A"=$AQ$22),"A","")</f>
        <v>A</v>
      </c>
    </row>
    <row r="46" spans="1:58" ht="19" thickTop="1" x14ac:dyDescent="0.2">
      <c r="A46" s="1"/>
      <c r="B46" s="213"/>
      <c r="C46" s="2"/>
      <c r="D46" s="2"/>
      <c r="E46" s="2"/>
      <c r="F46" s="2"/>
      <c r="G46" s="45"/>
      <c r="H46" s="163"/>
      <c r="I46" s="173"/>
      <c r="J46" s="2"/>
      <c r="K46" s="2"/>
      <c r="L46" s="2"/>
      <c r="M46" s="2"/>
      <c r="N46" s="2"/>
      <c r="O46" s="45"/>
      <c r="P46" s="161"/>
      <c r="Q46" s="195"/>
      <c r="R46" s="3"/>
      <c r="S46" s="161" t="s">
        <v>4</v>
      </c>
      <c r="T46" s="4" t="s">
        <v>5</v>
      </c>
      <c r="U46" s="1" t="s">
        <v>6</v>
      </c>
      <c r="V46" s="161" t="s">
        <v>52</v>
      </c>
      <c r="W46" s="4"/>
      <c r="X46" s="216" t="str">
        <f>IF(U47&lt;&gt;U49,IF(U47&gt;U49,R47,R49),"")</f>
        <v/>
      </c>
      <c r="Y46" s="207"/>
      <c r="Z46" s="217"/>
      <c r="AA46" s="215">
        <f>SUM(Y46:Z47)</f>
        <v>0</v>
      </c>
      <c r="AB46" s="178"/>
      <c r="AC46" s="1"/>
      <c r="AD46" s="3"/>
      <c r="AE46" s="168"/>
      <c r="AF46" s="1"/>
      <c r="AG46" s="1"/>
      <c r="AH46" s="161"/>
      <c r="AI46" s="1"/>
      <c r="AJ46" s="3"/>
      <c r="AK46" s="168"/>
      <c r="AL46" s="1"/>
      <c r="AM46" s="1"/>
      <c r="AN46" s="126"/>
      <c r="AO46" s="165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194" t="s">
        <v>34</v>
      </c>
      <c r="BA46" s="191" t="s">
        <v>16</v>
      </c>
      <c r="BB46" s="186" t="s">
        <v>22</v>
      </c>
      <c r="BC46" s="186" t="s">
        <v>17</v>
      </c>
      <c r="BD46" s="187" t="s">
        <v>18</v>
      </c>
      <c r="BE46" s="8"/>
      <c r="BF46" s="51" t="str">
        <f>IF(OR("B"=$AQ$19,"B"=$AQ$20,"B"=$AQ$21,"B"=$AQ$22),"B","")</f>
        <v/>
      </c>
    </row>
    <row r="47" spans="1:58" ht="18" x14ac:dyDescent="0.2">
      <c r="A47" s="1"/>
      <c r="B47" s="213"/>
      <c r="C47" s="46"/>
      <c r="D47" s="47"/>
      <c r="E47" s="47"/>
      <c r="F47" s="47"/>
      <c r="G47" s="48"/>
      <c r="H47" s="163"/>
      <c r="I47" s="173"/>
      <c r="J47" s="45"/>
      <c r="K47" s="2"/>
      <c r="L47" s="2"/>
      <c r="M47" s="2"/>
      <c r="N47" s="2"/>
      <c r="O47" s="2"/>
      <c r="P47" s="161"/>
      <c r="Q47" s="195" t="s">
        <v>104</v>
      </c>
      <c r="R47" s="223" t="str">
        <f>K12</f>
        <v>Italie</v>
      </c>
      <c r="S47" s="207"/>
      <c r="T47" s="214"/>
      <c r="U47" s="215">
        <f>SUM(S47:T48)</f>
        <v>0</v>
      </c>
      <c r="V47" s="178"/>
      <c r="W47" s="1"/>
      <c r="X47" s="216"/>
      <c r="Y47" s="207"/>
      <c r="Z47" s="217"/>
      <c r="AA47" s="215"/>
      <c r="AB47" s="177"/>
      <c r="AC47" s="1"/>
      <c r="AD47" s="3"/>
      <c r="AE47" s="168"/>
      <c r="AF47" s="1"/>
      <c r="AG47" s="1"/>
      <c r="AH47" s="161"/>
      <c r="AI47" s="1"/>
      <c r="AJ47" s="3"/>
      <c r="AK47" s="168"/>
      <c r="AL47" s="1"/>
      <c r="AM47" s="1"/>
      <c r="AN47" s="126"/>
      <c r="AO47" s="165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49" t="s">
        <v>35</v>
      </c>
      <c r="BA47" s="192" t="s">
        <v>16</v>
      </c>
      <c r="BB47" s="185" t="s">
        <v>24</v>
      </c>
      <c r="BC47" s="185" t="s">
        <v>17</v>
      </c>
      <c r="BD47" s="188" t="s">
        <v>18</v>
      </c>
      <c r="BE47" s="8"/>
      <c r="BF47" s="51" t="str">
        <f>IF(OR("C"=$AQ$19,"C"=$AQ$20,"C"=$AQ$21,"C"=$AQ$22),"C","")</f>
        <v/>
      </c>
    </row>
    <row r="48" spans="1:58" ht="18" x14ac:dyDescent="0.2">
      <c r="A48" s="1"/>
      <c r="B48" s="213"/>
      <c r="C48" s="2"/>
      <c r="D48" s="2"/>
      <c r="E48" s="2"/>
      <c r="F48" s="2"/>
      <c r="G48" s="45"/>
      <c r="H48" s="163"/>
      <c r="I48" s="173"/>
      <c r="J48" s="45"/>
      <c r="K48" s="2"/>
      <c r="L48" s="2"/>
      <c r="M48" s="2"/>
      <c r="N48" s="2"/>
      <c r="O48" s="2"/>
      <c r="P48" s="161"/>
      <c r="Q48" s="195"/>
      <c r="R48" s="223"/>
      <c r="S48" s="207"/>
      <c r="T48" s="214"/>
      <c r="U48" s="215"/>
      <c r="V48" s="177"/>
      <c r="W48" s="1"/>
      <c r="X48" s="5"/>
      <c r="Y48" s="168"/>
      <c r="Z48" s="1"/>
      <c r="AA48" s="1"/>
      <c r="AB48" s="161"/>
      <c r="AC48" s="1"/>
      <c r="AD48" s="3"/>
      <c r="AE48" s="168"/>
      <c r="AF48" s="1"/>
      <c r="AG48" s="1"/>
      <c r="AH48" s="161"/>
      <c r="AI48" s="1"/>
      <c r="AJ48" s="3"/>
      <c r="AK48" s="168"/>
      <c r="AL48" s="1"/>
      <c r="AM48" s="1"/>
      <c r="AN48" s="126"/>
      <c r="AO48" s="165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49" t="s">
        <v>36</v>
      </c>
      <c r="BA48" s="192" t="s">
        <v>16</v>
      </c>
      <c r="BB48" s="185" t="s">
        <v>25</v>
      </c>
      <c r="BC48" s="185" t="s">
        <v>17</v>
      </c>
      <c r="BD48" s="188" t="s">
        <v>18</v>
      </c>
      <c r="BE48" s="8"/>
      <c r="BF48" s="51" t="str">
        <f>IF(OR("D"=$AQ$19,"D"=$AQ$20,"D"=$AQ$21,"D"=$AQ$22),"D","")</f>
        <v/>
      </c>
    </row>
    <row r="49" spans="1:58" ht="18" x14ac:dyDescent="0.2">
      <c r="A49" s="1"/>
      <c r="B49" s="213"/>
      <c r="C49" s="2"/>
      <c r="D49" s="2"/>
      <c r="E49" s="2"/>
      <c r="F49" s="2"/>
      <c r="G49" s="45"/>
      <c r="H49" s="163"/>
      <c r="I49" s="173"/>
      <c r="J49" s="45"/>
      <c r="K49" s="2"/>
      <c r="L49" s="2"/>
      <c r="M49" s="2"/>
      <c r="N49" s="2"/>
      <c r="O49" s="2"/>
      <c r="P49" s="161"/>
      <c r="Q49" s="195" t="s">
        <v>103</v>
      </c>
      <c r="R49" s="223" t="str">
        <f>K18</f>
        <v>Danemark</v>
      </c>
      <c r="S49" s="207"/>
      <c r="T49" s="214"/>
      <c r="U49" s="215">
        <f>SUM(S49:T50)</f>
        <v>0</v>
      </c>
      <c r="V49" s="178"/>
      <c r="W49" s="1"/>
      <c r="X49" s="5"/>
      <c r="Y49" s="168"/>
      <c r="Z49" s="1"/>
      <c r="AA49" s="1"/>
      <c r="AB49" s="161"/>
      <c r="AC49" s="1"/>
      <c r="AD49" s="3"/>
      <c r="AE49" s="168"/>
      <c r="AF49" s="1"/>
      <c r="AG49" s="1"/>
      <c r="AH49" s="161"/>
      <c r="AI49" s="1"/>
      <c r="AJ49" s="262" t="s">
        <v>53</v>
      </c>
      <c r="AK49" s="260">
        <f>SUM(H10:H45)+SUM(V5:V50)+SUM(AB8:AB47)+SUM(AH14:AH41)+SUM(AO26:AO29)+SUM(AO38:AO41)</f>
        <v>0</v>
      </c>
      <c r="AL49" s="261"/>
      <c r="AM49" s="261"/>
      <c r="AN49" s="126"/>
      <c r="AO49" s="165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49" t="s">
        <v>37</v>
      </c>
      <c r="BA49" s="192" t="s">
        <v>22</v>
      </c>
      <c r="BB49" s="185" t="s">
        <v>24</v>
      </c>
      <c r="BC49" s="185" t="s">
        <v>16</v>
      </c>
      <c r="BD49" s="188" t="s">
        <v>17</v>
      </c>
      <c r="BE49" s="8"/>
      <c r="BF49" s="51" t="str">
        <f>IF(OR("E"=$AQ$19,"E"=$AQ$20,"E"=$AQ$21,"E"=$AQ$22),"E","")</f>
        <v/>
      </c>
    </row>
    <row r="50" spans="1:58" ht="18" x14ac:dyDescent="0.2">
      <c r="A50" s="1"/>
      <c r="B50" s="213"/>
      <c r="C50" s="2"/>
      <c r="D50" s="2"/>
      <c r="E50" s="2"/>
      <c r="F50" s="2"/>
      <c r="G50" s="45"/>
      <c r="H50" s="163"/>
      <c r="I50" s="173"/>
      <c r="J50" s="45"/>
      <c r="K50" s="2"/>
      <c r="L50" s="45"/>
      <c r="M50" s="2"/>
      <c r="N50" s="2"/>
      <c r="O50" s="2"/>
      <c r="P50" s="161"/>
      <c r="Q50" s="195"/>
      <c r="R50" s="223"/>
      <c r="S50" s="207"/>
      <c r="T50" s="214"/>
      <c r="U50" s="215"/>
      <c r="V50" s="177"/>
      <c r="W50" s="1"/>
      <c r="X50" s="5"/>
      <c r="Y50" s="172"/>
      <c r="Z50" s="50"/>
      <c r="AA50" s="50"/>
      <c r="AB50" s="167"/>
      <c r="AC50" s="51"/>
      <c r="AD50" s="3"/>
      <c r="AE50" s="168"/>
      <c r="AF50" s="51"/>
      <c r="AG50" s="51"/>
      <c r="AH50" s="161"/>
      <c r="AI50" s="1"/>
      <c r="AJ50" s="263"/>
      <c r="AK50" s="261"/>
      <c r="AL50" s="261"/>
      <c r="AM50" s="261"/>
      <c r="AN50" s="126"/>
      <c r="AO50" s="165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49" t="s">
        <v>38</v>
      </c>
      <c r="BA50" s="192" t="s">
        <v>22</v>
      </c>
      <c r="BB50" s="185" t="s">
        <v>25</v>
      </c>
      <c r="BC50" s="185" t="s">
        <v>16</v>
      </c>
      <c r="BD50" s="188" t="s">
        <v>17</v>
      </c>
      <c r="BE50" s="8"/>
      <c r="BF50" s="51" t="str">
        <f>IF(OR("F"=$AQ$19,"F"=$AQ$20,"F"=$AQ$21,"F"=$AQ$22),"F","")</f>
        <v/>
      </c>
    </row>
    <row r="51" spans="1:58" ht="18" x14ac:dyDescent="0.2">
      <c r="A51" s="1"/>
      <c r="B51" s="213"/>
      <c r="C51" s="2"/>
      <c r="D51" s="2"/>
      <c r="E51" s="2"/>
      <c r="F51" s="2"/>
      <c r="G51" s="45"/>
      <c r="H51" s="163"/>
      <c r="I51" s="173"/>
      <c r="J51" s="2"/>
      <c r="K51" s="2"/>
      <c r="L51" s="2"/>
      <c r="M51" s="2"/>
      <c r="N51" s="2"/>
      <c r="O51" s="2"/>
      <c r="P51" s="161"/>
      <c r="Q51" s="195"/>
      <c r="R51" s="3"/>
      <c r="S51" s="161"/>
      <c r="T51" s="4"/>
      <c r="U51" s="4"/>
      <c r="V51" s="161"/>
      <c r="W51" s="4"/>
      <c r="X51" s="5"/>
      <c r="Y51" s="168"/>
      <c r="Z51" s="1"/>
      <c r="AA51" s="1"/>
      <c r="AB51" s="161"/>
      <c r="AC51" s="4"/>
      <c r="AD51" s="3"/>
      <c r="AE51" s="168"/>
      <c r="AF51" s="1"/>
      <c r="AG51" s="1"/>
      <c r="AH51" s="161"/>
      <c r="AI51" s="4"/>
      <c r="AJ51" s="3"/>
      <c r="AK51" s="168"/>
      <c r="AL51" s="1"/>
      <c r="AM51" s="1"/>
      <c r="AN51" s="126"/>
      <c r="AO51" s="165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49" t="s">
        <v>39</v>
      </c>
      <c r="BA51" s="192" t="s">
        <v>24</v>
      </c>
      <c r="BB51" s="185" t="s">
        <v>25</v>
      </c>
      <c r="BC51" s="185" t="s">
        <v>17</v>
      </c>
      <c r="BD51" s="188" t="s">
        <v>16</v>
      </c>
      <c r="BE51" s="8"/>
      <c r="BF51" s="51"/>
    </row>
    <row r="52" spans="1:58" ht="18" x14ac:dyDescent="0.2">
      <c r="A52" s="58"/>
      <c r="B52" s="53"/>
      <c r="C52" s="53"/>
      <c r="D52" s="53"/>
      <c r="E52" s="53"/>
      <c r="F52" s="53"/>
      <c r="G52" s="53"/>
      <c r="J52" s="53"/>
      <c r="K52" s="53"/>
      <c r="L52" s="53"/>
      <c r="M52" s="53"/>
      <c r="N52" s="53"/>
      <c r="O52" s="53"/>
      <c r="Q52" s="196"/>
      <c r="R52" s="52"/>
      <c r="S52" s="164"/>
      <c r="T52" s="54"/>
      <c r="U52" s="58"/>
      <c r="V52" s="162"/>
      <c r="W52" s="58"/>
      <c r="X52" s="55"/>
      <c r="Y52" s="169"/>
      <c r="Z52" s="7"/>
      <c r="AA52" s="7"/>
      <c r="AC52" s="7"/>
      <c r="AD52" s="52"/>
      <c r="AE52" s="169"/>
      <c r="AF52" s="7"/>
      <c r="AG52" s="7"/>
      <c r="AI52" s="7"/>
      <c r="AJ52" s="52"/>
      <c r="AK52" s="169"/>
      <c r="AL52" s="7"/>
      <c r="AM52" s="7"/>
      <c r="AN52" s="7"/>
      <c r="AO52" s="166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49" t="s">
        <v>40</v>
      </c>
      <c r="BA52" s="192" t="s">
        <v>24</v>
      </c>
      <c r="BB52" s="185" t="s">
        <v>22</v>
      </c>
      <c r="BC52" s="185" t="s">
        <v>18</v>
      </c>
      <c r="BD52" s="188" t="s">
        <v>16</v>
      </c>
      <c r="BE52" s="8"/>
      <c r="BF52" s="134" t="s">
        <v>41</v>
      </c>
    </row>
    <row r="53" spans="1:58" ht="18" x14ac:dyDescent="0.2">
      <c r="A53" s="58"/>
      <c r="B53" s="53"/>
      <c r="C53" s="53"/>
      <c r="D53" s="53"/>
      <c r="E53" s="53"/>
      <c r="F53" s="53"/>
      <c r="G53" s="53"/>
      <c r="J53" s="53"/>
      <c r="K53" s="53"/>
      <c r="L53" s="53"/>
      <c r="M53" s="53"/>
      <c r="N53" s="53"/>
      <c r="O53" s="53"/>
      <c r="Q53" s="196"/>
      <c r="R53" s="52"/>
      <c r="S53" s="164"/>
      <c r="T53" s="54"/>
      <c r="U53" s="58"/>
      <c r="V53" s="162"/>
      <c r="W53" s="58"/>
      <c r="X53" s="55"/>
      <c r="Y53" s="169"/>
      <c r="Z53" s="7"/>
      <c r="AA53" s="7"/>
      <c r="AC53" s="7"/>
      <c r="AD53" s="52"/>
      <c r="AE53" s="169"/>
      <c r="AF53" s="7"/>
      <c r="AG53" s="7"/>
      <c r="AI53" s="7"/>
      <c r="AJ53" s="52"/>
      <c r="AK53" s="169"/>
      <c r="AL53" s="7"/>
      <c r="AM53" s="7"/>
      <c r="AN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49" t="s">
        <v>42</v>
      </c>
      <c r="BA53" s="192" t="s">
        <v>25</v>
      </c>
      <c r="BB53" s="185" t="s">
        <v>22</v>
      </c>
      <c r="BC53" s="185" t="s">
        <v>18</v>
      </c>
      <c r="BD53" s="188" t="s">
        <v>16</v>
      </c>
      <c r="BE53" s="8"/>
      <c r="BF53" s="134" t="str">
        <f>CONCATENATE(BF45,BF46,BF47,BF48,BF49,BF50)</f>
        <v>A</v>
      </c>
    </row>
    <row r="54" spans="1:58" ht="18" x14ac:dyDescent="0.2">
      <c r="A54" s="58"/>
      <c r="B54" s="53"/>
      <c r="C54" s="53"/>
      <c r="D54" s="53"/>
      <c r="E54" s="53"/>
      <c r="F54" s="53"/>
      <c r="G54" s="53"/>
      <c r="J54" s="53"/>
      <c r="K54" s="53"/>
      <c r="L54" s="53"/>
      <c r="M54" s="53"/>
      <c r="N54" s="53"/>
      <c r="O54" s="53"/>
      <c r="Q54" s="196"/>
      <c r="R54" s="52"/>
      <c r="S54" s="164"/>
      <c r="T54" s="54"/>
      <c r="U54" s="58"/>
      <c r="V54" s="162"/>
      <c r="W54" s="58"/>
      <c r="X54" s="55"/>
      <c r="Y54" s="169"/>
      <c r="Z54" s="7"/>
      <c r="AA54" s="7"/>
      <c r="AC54" s="7"/>
      <c r="AD54" s="52"/>
      <c r="AE54" s="169"/>
      <c r="AF54" s="7"/>
      <c r="AG54" s="7"/>
      <c r="AI54" s="7"/>
      <c r="AJ54" s="52"/>
      <c r="AK54" s="169"/>
      <c r="AL54" s="7"/>
      <c r="AM54" s="7"/>
      <c r="AN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49" t="s">
        <v>43</v>
      </c>
      <c r="BA54" s="192" t="s">
        <v>24</v>
      </c>
      <c r="BB54" s="185" t="s">
        <v>25</v>
      </c>
      <c r="BC54" s="185" t="s">
        <v>18</v>
      </c>
      <c r="BD54" s="188" t="s">
        <v>16</v>
      </c>
      <c r="BE54" s="7"/>
      <c r="BF54" s="58"/>
    </row>
    <row r="55" spans="1:58" ht="18" x14ac:dyDescent="0.2">
      <c r="A55" s="58"/>
      <c r="B55" s="53"/>
      <c r="C55" s="53"/>
      <c r="D55" s="53"/>
      <c r="E55" s="53"/>
      <c r="F55" s="53"/>
      <c r="G55" s="53"/>
      <c r="J55" s="53"/>
      <c r="K55" s="53"/>
      <c r="L55" s="53"/>
      <c r="M55" s="53"/>
      <c r="N55" s="53"/>
      <c r="O55" s="53"/>
      <c r="Q55" s="196"/>
      <c r="R55" s="52"/>
      <c r="S55" s="164"/>
      <c r="T55" s="54"/>
      <c r="U55" s="58"/>
      <c r="V55" s="162"/>
      <c r="W55" s="58"/>
      <c r="X55" s="55"/>
      <c r="Y55" s="169"/>
      <c r="Z55" s="7"/>
      <c r="AA55" s="7"/>
      <c r="AC55" s="7"/>
      <c r="AD55" s="52"/>
      <c r="AE55" s="169"/>
      <c r="AF55" s="7"/>
      <c r="AG55" s="7"/>
      <c r="AI55" s="7"/>
      <c r="AJ55" s="52"/>
      <c r="AK55" s="169"/>
      <c r="AL55" s="7"/>
      <c r="AM55" s="7"/>
      <c r="AN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49" t="s">
        <v>44</v>
      </c>
      <c r="BA55" s="192" t="s">
        <v>24</v>
      </c>
      <c r="BB55" s="185" t="s">
        <v>25</v>
      </c>
      <c r="BC55" s="185" t="s">
        <v>22</v>
      </c>
      <c r="BD55" s="188" t="s">
        <v>16</v>
      </c>
      <c r="BE55" s="7"/>
      <c r="BF55" s="58"/>
    </row>
    <row r="56" spans="1:58" ht="18" x14ac:dyDescent="0.2">
      <c r="A56" s="58"/>
      <c r="B56" s="53"/>
      <c r="C56" s="53"/>
      <c r="D56" s="53"/>
      <c r="E56" s="53"/>
      <c r="F56" s="53"/>
      <c r="G56" s="53"/>
      <c r="J56" s="53"/>
      <c r="K56" s="53"/>
      <c r="L56" s="53"/>
      <c r="M56" s="53"/>
      <c r="N56" s="53"/>
      <c r="O56" s="53"/>
      <c r="Q56" s="196"/>
      <c r="R56" s="52"/>
      <c r="S56" s="164"/>
      <c r="T56" s="54"/>
      <c r="U56" s="58"/>
      <c r="V56" s="162"/>
      <c r="W56" s="58"/>
      <c r="X56" s="55"/>
      <c r="Y56" s="169"/>
      <c r="Z56" s="7"/>
      <c r="AA56" s="7"/>
      <c r="AC56" s="7"/>
      <c r="AD56" s="52"/>
      <c r="AE56" s="169"/>
      <c r="AF56" s="7"/>
      <c r="AG56" s="7"/>
      <c r="AI56" s="7"/>
      <c r="AJ56" s="52"/>
      <c r="AK56" s="169"/>
      <c r="AL56" s="7"/>
      <c r="AM56" s="7"/>
      <c r="AN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49" t="s">
        <v>45</v>
      </c>
      <c r="BA56" s="192" t="s">
        <v>24</v>
      </c>
      <c r="BB56" s="185" t="s">
        <v>22</v>
      </c>
      <c r="BC56" s="185" t="s">
        <v>17</v>
      </c>
      <c r="BD56" s="188" t="s">
        <v>18</v>
      </c>
      <c r="BE56" s="7"/>
      <c r="BF56" s="7"/>
    </row>
    <row r="57" spans="1:58" ht="18" x14ac:dyDescent="0.2">
      <c r="A57" s="58"/>
      <c r="B57" s="53"/>
      <c r="C57" s="53"/>
      <c r="D57" s="53"/>
      <c r="E57" s="53"/>
      <c r="F57" s="53"/>
      <c r="G57" s="53"/>
      <c r="J57" s="53"/>
      <c r="K57" s="53"/>
      <c r="L57" s="53"/>
      <c r="M57" s="53"/>
      <c r="N57" s="53"/>
      <c r="O57" s="53"/>
      <c r="Q57" s="196"/>
      <c r="R57" s="52"/>
      <c r="S57" s="164"/>
      <c r="T57" s="54"/>
      <c r="U57" s="58"/>
      <c r="V57" s="162"/>
      <c r="W57" s="58"/>
      <c r="X57" s="55"/>
      <c r="Y57" s="169"/>
      <c r="Z57" s="7"/>
      <c r="AA57" s="7"/>
      <c r="AC57" s="7"/>
      <c r="AD57" s="52"/>
      <c r="AE57" s="169"/>
      <c r="AF57" s="7"/>
      <c r="AG57" s="7"/>
      <c r="AI57" s="7"/>
      <c r="AJ57" s="52"/>
      <c r="AK57" s="169"/>
      <c r="AL57" s="7"/>
      <c r="AM57" s="7"/>
      <c r="AN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56" t="s">
        <v>46</v>
      </c>
      <c r="BA57" s="192" t="s">
        <v>25</v>
      </c>
      <c r="BB57" s="185" t="s">
        <v>22</v>
      </c>
      <c r="BC57" s="185" t="s">
        <v>18</v>
      </c>
      <c r="BD57" s="188" t="s">
        <v>17</v>
      </c>
      <c r="BE57" s="7"/>
      <c r="BF57" s="7"/>
    </row>
    <row r="58" spans="1:58" ht="18" x14ac:dyDescent="0.2">
      <c r="A58" s="58"/>
      <c r="B58" s="53"/>
      <c r="C58" s="53"/>
      <c r="D58" s="53"/>
      <c r="E58" s="53"/>
      <c r="F58" s="53"/>
      <c r="G58" s="53"/>
      <c r="J58" s="53"/>
      <c r="K58" s="53"/>
      <c r="L58" s="53"/>
      <c r="M58" s="53"/>
      <c r="N58" s="53"/>
      <c r="O58" s="53"/>
      <c r="Q58" s="196"/>
      <c r="R58" s="52"/>
      <c r="S58" s="164"/>
      <c r="T58" s="54"/>
      <c r="U58" s="58"/>
      <c r="V58" s="162"/>
      <c r="W58" s="58"/>
      <c r="X58" s="55"/>
      <c r="Y58" s="169"/>
      <c r="Z58" s="7"/>
      <c r="AA58" s="7"/>
      <c r="AC58" s="7"/>
      <c r="AD58" s="52"/>
      <c r="AE58" s="169"/>
      <c r="AF58" s="7"/>
      <c r="AG58" s="7"/>
      <c r="AI58" s="7"/>
      <c r="AJ58" s="52"/>
      <c r="AK58" s="169"/>
      <c r="AL58" s="7"/>
      <c r="AM58" s="7"/>
      <c r="AN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56" t="s">
        <v>47</v>
      </c>
      <c r="BA58" s="192" t="s">
        <v>25</v>
      </c>
      <c r="BB58" s="185" t="s">
        <v>24</v>
      </c>
      <c r="BC58" s="185" t="s">
        <v>18</v>
      </c>
      <c r="BD58" s="188" t="s">
        <v>17</v>
      </c>
      <c r="BE58" s="7"/>
      <c r="BF58" s="7"/>
    </row>
    <row r="59" spans="1:58" ht="18" x14ac:dyDescent="0.2">
      <c r="A59" s="58"/>
      <c r="B59" s="53"/>
      <c r="C59" s="53"/>
      <c r="D59" s="53"/>
      <c r="E59" s="53"/>
      <c r="F59" s="53"/>
      <c r="G59" s="53"/>
      <c r="J59" s="53"/>
      <c r="K59" s="53"/>
      <c r="L59" s="53"/>
      <c r="M59" s="53"/>
      <c r="N59" s="53"/>
      <c r="O59" s="53"/>
      <c r="Q59" s="196"/>
      <c r="R59" s="52"/>
      <c r="S59" s="164"/>
      <c r="T59" s="54"/>
      <c r="U59" s="58"/>
      <c r="V59" s="162"/>
      <c r="W59" s="58"/>
      <c r="X59" s="55"/>
      <c r="Y59" s="169"/>
      <c r="Z59" s="7"/>
      <c r="AA59" s="7"/>
      <c r="AC59" s="7"/>
      <c r="AD59" s="52"/>
      <c r="AE59" s="169"/>
      <c r="AF59" s="7"/>
      <c r="AG59" s="7"/>
      <c r="AI59" s="7"/>
      <c r="AJ59" s="52"/>
      <c r="AK59" s="169"/>
      <c r="AL59" s="7"/>
      <c r="AM59" s="7"/>
      <c r="AN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56" t="s">
        <v>48</v>
      </c>
      <c r="BA59" s="192" t="s">
        <v>25</v>
      </c>
      <c r="BB59" s="185" t="s">
        <v>24</v>
      </c>
      <c r="BC59" s="185" t="s">
        <v>22</v>
      </c>
      <c r="BD59" s="188" t="s">
        <v>17</v>
      </c>
      <c r="BE59" s="7"/>
      <c r="BF59" s="7"/>
    </row>
    <row r="60" spans="1:58" ht="19" thickBot="1" x14ac:dyDescent="0.25">
      <c r="A60" s="58"/>
      <c r="B60" s="53"/>
      <c r="C60" s="53"/>
      <c r="D60" s="53"/>
      <c r="E60" s="53"/>
      <c r="F60" s="53"/>
      <c r="G60" s="53"/>
      <c r="J60" s="53"/>
      <c r="K60" s="53"/>
      <c r="L60" s="53"/>
      <c r="M60" s="53"/>
      <c r="N60" s="53"/>
      <c r="O60" s="53"/>
      <c r="Q60" s="196"/>
      <c r="R60" s="52"/>
      <c r="S60" s="164"/>
      <c r="T60" s="54"/>
      <c r="U60" s="58"/>
      <c r="V60" s="162"/>
      <c r="W60" s="58"/>
      <c r="X60" s="55"/>
      <c r="Y60" s="169"/>
      <c r="Z60" s="7"/>
      <c r="AA60" s="7"/>
      <c r="AC60" s="7"/>
      <c r="AD60" s="52"/>
      <c r="AE60" s="169"/>
      <c r="AF60" s="7"/>
      <c r="AG60" s="7"/>
      <c r="AI60" s="7"/>
      <c r="AJ60" s="52"/>
      <c r="AK60" s="169"/>
      <c r="AL60" s="7"/>
      <c r="AM60" s="7"/>
      <c r="AN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57" t="s">
        <v>49</v>
      </c>
      <c r="BA60" s="193" t="s">
        <v>25</v>
      </c>
      <c r="BB60" s="189" t="s">
        <v>24</v>
      </c>
      <c r="BC60" s="189" t="s">
        <v>22</v>
      </c>
      <c r="BD60" s="190" t="s">
        <v>18</v>
      </c>
      <c r="BE60" s="7"/>
      <c r="BF60" s="7"/>
    </row>
    <row r="61" spans="1:58" ht="19" thickBot="1" x14ac:dyDescent="0.25">
      <c r="A61" s="58"/>
      <c r="B61" s="53"/>
      <c r="C61" s="53"/>
      <c r="D61" s="53"/>
      <c r="E61" s="53"/>
      <c r="F61" s="53"/>
      <c r="G61" s="53"/>
      <c r="J61" s="53"/>
      <c r="K61" s="53"/>
      <c r="L61" s="53"/>
      <c r="M61" s="53"/>
      <c r="N61" s="53"/>
      <c r="O61" s="53"/>
      <c r="Q61" s="196"/>
      <c r="R61" s="52"/>
      <c r="S61" s="164"/>
      <c r="T61" s="54"/>
      <c r="U61" s="58"/>
      <c r="V61" s="162"/>
      <c r="W61" s="58"/>
      <c r="X61" s="55"/>
      <c r="Y61" s="169"/>
      <c r="Z61" s="7"/>
      <c r="AA61" s="7"/>
      <c r="AC61" s="7"/>
      <c r="AD61" s="52"/>
      <c r="AE61" s="169"/>
      <c r="AF61" s="7"/>
      <c r="AG61" s="7"/>
      <c r="AI61" s="7"/>
      <c r="AJ61" s="52"/>
      <c r="AK61" s="169"/>
      <c r="AL61" s="7"/>
      <c r="AM61" s="7"/>
      <c r="AN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ht="18" x14ac:dyDescent="0.2">
      <c r="A62" s="58"/>
      <c r="B62" s="53"/>
      <c r="C62" s="53"/>
      <c r="D62" s="53"/>
      <c r="E62" s="53"/>
      <c r="F62" s="53"/>
      <c r="G62" s="53"/>
      <c r="J62" s="53"/>
      <c r="K62" s="53"/>
      <c r="L62" s="53"/>
      <c r="M62" s="53"/>
      <c r="N62" s="53"/>
      <c r="O62" s="53"/>
      <c r="Q62" s="196"/>
      <c r="R62" s="52"/>
      <c r="S62" s="164"/>
      <c r="T62" s="54"/>
      <c r="U62" s="58"/>
      <c r="V62" s="162"/>
      <c r="W62" s="58"/>
      <c r="X62" s="55"/>
      <c r="Y62" s="169"/>
      <c r="Z62" s="7"/>
      <c r="AA62" s="7"/>
      <c r="AC62" s="7"/>
      <c r="AD62" s="52"/>
      <c r="AE62" s="169"/>
      <c r="AF62" s="7"/>
      <c r="AG62" s="7"/>
      <c r="AI62" s="7"/>
      <c r="AJ62" s="52"/>
      <c r="AK62" s="169"/>
      <c r="AL62" s="7"/>
      <c r="AM62" s="7"/>
      <c r="AN62" s="7"/>
      <c r="AP62" s="7"/>
      <c r="AQ62" s="7"/>
      <c r="AR62" s="7"/>
      <c r="AS62" s="7"/>
      <c r="AT62" s="7"/>
      <c r="AU62" s="7"/>
      <c r="AV62" s="7"/>
      <c r="AW62" s="7"/>
      <c r="AX62" s="7"/>
      <c r="AY62" s="258" t="s">
        <v>41</v>
      </c>
      <c r="AZ62" s="258" t="str">
        <f>BF53</f>
        <v>A</v>
      </c>
      <c r="BA62" s="14" t="e">
        <f>VLOOKUP(AZ62,AZ46:BD60,2,FALSE)</f>
        <v>#N/A</v>
      </c>
      <c r="BB62" s="15" t="e">
        <f>VLOOKUP(AZ62,AZ46:BD60,3,FALSE)</f>
        <v>#N/A</v>
      </c>
      <c r="BC62" s="15" t="e">
        <f>VLOOKUP(AZ62,AZ46:BD60,4,FALSE)</f>
        <v>#N/A</v>
      </c>
      <c r="BD62" s="16" t="e">
        <f>VLOOKUP(AZ62,AZ46:BD60,5,FALSE)</f>
        <v>#N/A</v>
      </c>
      <c r="BE62" s="7"/>
      <c r="BF62" s="7"/>
    </row>
    <row r="63" spans="1:58" ht="19" thickBot="1" x14ac:dyDescent="0.25">
      <c r="A63" s="58"/>
      <c r="B63" s="53"/>
      <c r="C63" s="53"/>
      <c r="D63" s="53"/>
      <c r="E63" s="53"/>
      <c r="F63" s="53"/>
      <c r="G63" s="53"/>
      <c r="J63" s="53"/>
      <c r="K63" s="53"/>
      <c r="L63" s="53"/>
      <c r="M63" s="53"/>
      <c r="N63" s="53"/>
      <c r="O63" s="53"/>
      <c r="Q63" s="196"/>
      <c r="R63" s="52"/>
      <c r="S63" s="164"/>
      <c r="T63" s="54"/>
      <c r="U63" s="58"/>
      <c r="V63" s="162"/>
      <c r="W63" s="58"/>
      <c r="X63" s="55"/>
      <c r="Y63" s="169"/>
      <c r="Z63" s="7"/>
      <c r="AA63" s="7"/>
      <c r="AC63" s="7"/>
      <c r="AD63" s="52"/>
      <c r="AE63" s="169"/>
      <c r="AF63" s="7"/>
      <c r="AG63" s="7"/>
      <c r="AI63" s="7"/>
      <c r="AJ63" s="52"/>
      <c r="AK63" s="169"/>
      <c r="AL63" s="7"/>
      <c r="AM63" s="7"/>
      <c r="AN63" s="7"/>
      <c r="AP63" s="7"/>
      <c r="AQ63" s="7"/>
      <c r="AR63" s="7"/>
      <c r="AS63" s="7"/>
      <c r="AT63" s="7"/>
      <c r="AU63" s="7"/>
      <c r="AV63" s="7"/>
      <c r="AW63" s="7"/>
      <c r="AX63" s="7"/>
      <c r="AY63" s="259"/>
      <c r="AZ63" s="259"/>
      <c r="BA63" s="25" t="e">
        <f>VLOOKUP(BA62,$AP$6:$AQ$11,2,FALSE)</f>
        <v>#N/A</v>
      </c>
      <c r="BB63" s="26" t="e">
        <f t="shared" ref="BB63:BC63" si="16">VLOOKUP(BB62,$AP$6:$AQ$11,2,FALSE)</f>
        <v>#N/A</v>
      </c>
      <c r="BC63" s="26" t="e">
        <f t="shared" si="16"/>
        <v>#N/A</v>
      </c>
      <c r="BD63" s="28" t="e">
        <f>VLOOKUP(BD62,$AP$6:$AQ$11,2,FALSE)</f>
        <v>#N/A</v>
      </c>
      <c r="BE63" s="7"/>
      <c r="BF63" s="7"/>
    </row>
    <row r="64" spans="1:58" ht="18" x14ac:dyDescent="0.2">
      <c r="A64" s="58"/>
      <c r="B64" s="53"/>
      <c r="C64" s="53"/>
      <c r="D64" s="53"/>
      <c r="E64" s="53"/>
      <c r="F64" s="53"/>
      <c r="G64" s="53"/>
      <c r="J64" s="53"/>
      <c r="K64" s="53"/>
      <c r="L64" s="53"/>
      <c r="M64" s="53"/>
      <c r="N64" s="53"/>
      <c r="O64" s="53"/>
      <c r="Q64" s="196"/>
      <c r="R64" s="52"/>
      <c r="S64" s="164"/>
      <c r="T64" s="54"/>
      <c r="U64" s="58"/>
      <c r="V64" s="162"/>
      <c r="W64" s="58"/>
      <c r="X64" s="55"/>
      <c r="Y64" s="169"/>
      <c r="Z64" s="7"/>
      <c r="AA64" s="7"/>
      <c r="AC64" s="7"/>
      <c r="AD64" s="52"/>
      <c r="AE64" s="169"/>
      <c r="AF64" s="7"/>
      <c r="AG64" s="7"/>
      <c r="AI64" s="7"/>
      <c r="AJ64" s="52"/>
      <c r="AK64" s="169"/>
      <c r="AL64" s="7"/>
      <c r="AM64" s="7"/>
      <c r="AN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63" ht="18" x14ac:dyDescent="0.2">
      <c r="A65" s="58"/>
      <c r="B65" s="53"/>
      <c r="C65" s="53"/>
      <c r="D65" s="53"/>
      <c r="E65" s="53"/>
      <c r="F65" s="53"/>
      <c r="G65" s="53"/>
      <c r="J65" s="53"/>
      <c r="K65" s="53"/>
      <c r="L65" s="53"/>
      <c r="M65" s="53"/>
      <c r="N65" s="53"/>
      <c r="O65" s="53"/>
      <c r="Q65" s="196"/>
      <c r="R65" s="52"/>
      <c r="S65" s="164"/>
      <c r="T65" s="54"/>
      <c r="U65" s="58"/>
      <c r="V65" s="162"/>
      <c r="W65" s="58"/>
      <c r="X65" s="55"/>
      <c r="Y65" s="169"/>
      <c r="Z65" s="7"/>
      <c r="AA65" s="7"/>
      <c r="AC65" s="7"/>
      <c r="AD65" s="52"/>
      <c r="AE65" s="169"/>
      <c r="AF65" s="7"/>
      <c r="AG65" s="7"/>
      <c r="AI65" s="7"/>
      <c r="AJ65" s="52"/>
      <c r="AK65" s="169"/>
      <c r="AL65" s="7"/>
      <c r="AM65" s="7"/>
      <c r="AN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63" ht="18" x14ac:dyDescent="0.2">
      <c r="A66" s="58"/>
      <c r="B66" s="53"/>
      <c r="C66" s="53"/>
      <c r="D66" s="53"/>
      <c r="E66" s="53"/>
      <c r="F66" s="53"/>
      <c r="G66" s="53"/>
      <c r="J66" s="53"/>
      <c r="K66" s="53"/>
      <c r="L66" s="53"/>
      <c r="M66" s="53"/>
      <c r="N66" s="53"/>
      <c r="O66" s="53"/>
      <c r="Q66" s="196"/>
      <c r="R66" s="52"/>
      <c r="S66" s="164"/>
      <c r="T66" s="54"/>
      <c r="U66" s="58"/>
      <c r="V66" s="162"/>
      <c r="W66" s="58"/>
      <c r="X66" s="55"/>
      <c r="Y66" s="169"/>
      <c r="Z66" s="7"/>
      <c r="AA66" s="7"/>
      <c r="AC66" s="7"/>
      <c r="AD66" s="52"/>
      <c r="AE66" s="169"/>
      <c r="AF66" s="7"/>
      <c r="AG66" s="7"/>
      <c r="AI66" s="7"/>
      <c r="AJ66" s="52"/>
      <c r="AK66" s="169"/>
      <c r="AL66" s="7"/>
      <c r="AM66" s="7"/>
      <c r="AN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63" ht="18" x14ac:dyDescent="0.2">
      <c r="A67" s="58"/>
      <c r="B67" s="53"/>
      <c r="C67" s="53"/>
      <c r="D67" s="53"/>
      <c r="E67" s="53"/>
      <c r="F67" s="53"/>
      <c r="G67" s="53"/>
      <c r="J67" s="53"/>
      <c r="K67" s="53"/>
      <c r="L67" s="53"/>
      <c r="M67" s="53"/>
      <c r="N67" s="53"/>
      <c r="O67" s="53"/>
      <c r="Q67" s="196"/>
      <c r="R67" s="52"/>
      <c r="S67" s="164"/>
      <c r="T67" s="54"/>
      <c r="U67" s="58"/>
      <c r="V67" s="162"/>
      <c r="W67" s="58"/>
      <c r="X67" s="55"/>
      <c r="Y67" s="169"/>
      <c r="Z67" s="7"/>
      <c r="AA67" s="7"/>
      <c r="AC67" s="7"/>
      <c r="AD67" s="52"/>
      <c r="AE67" s="169"/>
      <c r="AF67" s="7"/>
      <c r="AG67" s="7"/>
      <c r="AI67" s="7"/>
      <c r="AJ67" s="52"/>
      <c r="AK67" s="169"/>
      <c r="AL67" s="7"/>
      <c r="AM67" s="7"/>
      <c r="AN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63" ht="18" x14ac:dyDescent="0.2">
      <c r="A68" s="58"/>
      <c r="B68" s="53"/>
      <c r="C68" s="53"/>
      <c r="D68" s="53"/>
      <c r="E68" s="53"/>
      <c r="F68" s="53"/>
      <c r="G68" s="53"/>
      <c r="J68" s="53"/>
      <c r="K68" s="53"/>
      <c r="L68" s="53"/>
      <c r="M68" s="53"/>
      <c r="N68" s="53"/>
      <c r="O68" s="53"/>
      <c r="Q68" s="196"/>
      <c r="R68" s="52"/>
      <c r="S68" s="164"/>
      <c r="T68" s="54"/>
      <c r="U68" s="58"/>
      <c r="V68" s="162"/>
      <c r="W68" s="58"/>
      <c r="X68" s="55"/>
      <c r="Y68" s="169"/>
      <c r="Z68" s="7"/>
      <c r="AA68" s="7"/>
      <c r="AC68" s="7"/>
      <c r="AD68" s="52"/>
      <c r="AE68" s="169"/>
      <c r="AF68" s="7"/>
      <c r="AG68" s="7"/>
      <c r="AI68" s="7"/>
      <c r="AJ68" s="52"/>
      <c r="AK68" s="169"/>
      <c r="AL68" s="7"/>
      <c r="AM68" s="7"/>
      <c r="AN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63" ht="18" x14ac:dyDescent="0.2">
      <c r="A69" s="58"/>
      <c r="B69" s="53"/>
      <c r="C69" s="53"/>
      <c r="D69" s="53"/>
      <c r="E69" s="53"/>
      <c r="F69" s="53"/>
      <c r="G69" s="53"/>
      <c r="J69" s="53"/>
      <c r="K69" s="53"/>
      <c r="L69" s="53"/>
      <c r="M69" s="53"/>
      <c r="N69" s="53"/>
      <c r="O69" s="53"/>
      <c r="Q69" s="196"/>
      <c r="R69" s="52"/>
      <c r="S69" s="164"/>
      <c r="T69" s="54"/>
      <c r="U69" s="58"/>
      <c r="V69" s="162"/>
      <c r="W69" s="58"/>
      <c r="X69" s="55"/>
      <c r="Y69" s="169"/>
      <c r="Z69" s="7"/>
      <c r="AA69" s="7"/>
      <c r="AC69" s="7"/>
      <c r="AD69" s="52"/>
      <c r="AE69" s="169"/>
      <c r="AF69" s="7"/>
      <c r="AG69" s="7"/>
      <c r="AI69" s="7"/>
      <c r="AJ69" s="52"/>
      <c r="AK69" s="169"/>
      <c r="AL69" s="7"/>
      <c r="AM69" s="7"/>
      <c r="AN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63" ht="18" x14ac:dyDescent="0.2">
      <c r="A70" s="58"/>
      <c r="B70" s="53"/>
      <c r="C70" s="53"/>
      <c r="D70" s="53"/>
      <c r="E70" s="53"/>
      <c r="F70" s="53"/>
      <c r="G70" s="53"/>
      <c r="J70" s="53"/>
      <c r="K70" s="53"/>
      <c r="L70" s="53"/>
      <c r="M70" s="53"/>
      <c r="N70" s="53"/>
      <c r="O70" s="53"/>
      <c r="Q70" s="196"/>
      <c r="R70" s="52"/>
      <c r="S70" s="164"/>
      <c r="T70" s="54"/>
      <c r="U70" s="58"/>
      <c r="V70" s="162"/>
      <c r="W70" s="58"/>
      <c r="X70" s="55"/>
      <c r="Y70" s="169"/>
      <c r="Z70" s="7"/>
      <c r="AA70" s="7"/>
      <c r="AC70" s="7"/>
      <c r="AD70" s="52"/>
      <c r="AE70" s="169"/>
      <c r="AF70" s="7"/>
      <c r="AG70" s="7"/>
      <c r="AI70" s="7"/>
      <c r="AJ70" s="52"/>
      <c r="AK70" s="169"/>
      <c r="AL70" s="7"/>
      <c r="AM70" s="7"/>
      <c r="AN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63" ht="18" x14ac:dyDescent="0.2">
      <c r="A71" s="58"/>
      <c r="B71" s="53"/>
      <c r="C71" s="53"/>
      <c r="D71" s="53"/>
      <c r="E71" s="53"/>
      <c r="F71" s="53"/>
      <c r="G71" s="53"/>
      <c r="J71" s="53"/>
      <c r="K71" s="53"/>
      <c r="L71" s="53"/>
      <c r="M71" s="53"/>
      <c r="N71" s="53"/>
      <c r="O71" s="53"/>
      <c r="Q71" s="196"/>
      <c r="R71" s="52"/>
      <c r="S71" s="164"/>
      <c r="T71" s="54"/>
      <c r="U71" s="58"/>
      <c r="V71" s="162"/>
      <c r="W71" s="58"/>
      <c r="X71" s="55"/>
      <c r="Y71" s="169"/>
      <c r="Z71" s="7"/>
      <c r="AA71" s="7"/>
      <c r="AC71" s="7"/>
      <c r="AD71" s="52"/>
      <c r="AE71" s="169"/>
      <c r="AF71" s="7"/>
      <c r="AG71" s="7"/>
      <c r="AI71" s="7"/>
      <c r="AJ71" s="52"/>
      <c r="AK71" s="169"/>
      <c r="AL71" s="7"/>
      <c r="AM71" s="7"/>
      <c r="AN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63" ht="18" x14ac:dyDescent="0.2">
      <c r="A72" s="58"/>
      <c r="B72" s="53"/>
      <c r="C72" s="53"/>
      <c r="D72" s="53"/>
      <c r="E72" s="53"/>
      <c r="F72" s="53"/>
      <c r="G72" s="53"/>
      <c r="J72" s="53"/>
      <c r="K72" s="53"/>
      <c r="L72" s="53"/>
      <c r="M72" s="53"/>
      <c r="N72" s="53"/>
      <c r="O72" s="53"/>
      <c r="Q72" s="196"/>
      <c r="R72" s="52"/>
      <c r="S72" s="164"/>
      <c r="T72" s="54"/>
      <c r="U72" s="58"/>
      <c r="V72" s="162"/>
      <c r="W72" s="58"/>
      <c r="X72" s="55"/>
      <c r="Y72" s="169"/>
      <c r="Z72" s="7"/>
      <c r="AA72" s="7"/>
      <c r="AC72" s="7"/>
      <c r="AD72" s="52"/>
      <c r="AE72" s="169"/>
      <c r="AF72" s="7"/>
      <c r="AG72" s="7"/>
      <c r="AI72" s="7"/>
      <c r="AJ72" s="52"/>
      <c r="AK72" s="169"/>
      <c r="AL72" s="7"/>
      <c r="AM72" s="7"/>
      <c r="AN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63" ht="18" x14ac:dyDescent="0.2">
      <c r="A73" s="58"/>
      <c r="B73" s="53"/>
      <c r="C73" s="53"/>
      <c r="D73" s="53"/>
      <c r="E73" s="53"/>
      <c r="F73" s="53"/>
      <c r="G73" s="53"/>
      <c r="J73" s="53"/>
      <c r="K73" s="53"/>
      <c r="L73" s="53"/>
      <c r="M73" s="53"/>
      <c r="N73" s="53"/>
      <c r="O73" s="53"/>
      <c r="Q73" s="196"/>
      <c r="R73" s="52"/>
      <c r="S73" s="164"/>
      <c r="T73" s="54"/>
      <c r="U73" s="58"/>
      <c r="V73" s="162"/>
      <c r="W73" s="58"/>
      <c r="X73" s="55"/>
      <c r="Y73" s="169"/>
      <c r="Z73" s="7"/>
      <c r="AA73" s="7"/>
      <c r="AC73" s="7"/>
      <c r="AD73" s="52"/>
      <c r="AE73" s="169"/>
      <c r="AF73" s="7"/>
      <c r="AG73" s="7"/>
      <c r="AI73" s="7"/>
      <c r="AJ73" s="52"/>
      <c r="AK73" s="169"/>
      <c r="AL73" s="7"/>
      <c r="AM73" s="7"/>
      <c r="AN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63" ht="18" x14ac:dyDescent="0.2">
      <c r="A74" s="58"/>
      <c r="B74" s="53"/>
      <c r="C74" s="53"/>
      <c r="D74" s="53"/>
      <c r="E74" s="53"/>
      <c r="F74" s="53"/>
      <c r="G74" s="53"/>
      <c r="J74" s="53"/>
      <c r="K74" s="53"/>
      <c r="L74" s="53"/>
      <c r="M74" s="53"/>
      <c r="N74" s="53"/>
      <c r="O74" s="53"/>
      <c r="Q74" s="196"/>
      <c r="R74" s="52"/>
      <c r="S74" s="164"/>
      <c r="T74" s="54"/>
      <c r="U74" s="58"/>
      <c r="V74" s="162"/>
      <c r="W74" s="58"/>
      <c r="X74" s="55"/>
      <c r="Y74" s="169"/>
      <c r="Z74" s="7"/>
      <c r="AA74" s="7"/>
      <c r="AC74" s="7"/>
      <c r="AD74" s="52"/>
      <c r="AE74" s="169"/>
      <c r="AF74" s="7"/>
      <c r="AG74" s="7"/>
      <c r="AI74" s="7"/>
      <c r="AJ74" s="52"/>
      <c r="AK74" s="169"/>
      <c r="AL74" s="7"/>
      <c r="AM74" s="7"/>
      <c r="AN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63" ht="18" x14ac:dyDescent="0.2">
      <c r="A75" s="58"/>
      <c r="B75" s="53"/>
      <c r="C75" s="53"/>
      <c r="D75" s="53"/>
      <c r="E75" s="53"/>
      <c r="F75" s="53"/>
      <c r="G75" s="53"/>
      <c r="J75" s="53"/>
      <c r="K75" s="53"/>
      <c r="L75" s="53"/>
      <c r="M75" s="53"/>
      <c r="N75" s="53"/>
      <c r="O75" s="53"/>
      <c r="Q75" s="196"/>
      <c r="R75" s="52"/>
      <c r="S75" s="164"/>
      <c r="T75" s="54"/>
      <c r="U75" s="58"/>
      <c r="V75" s="162"/>
      <c r="W75" s="58"/>
      <c r="X75" s="55"/>
      <c r="Y75" s="169"/>
      <c r="Z75" s="7"/>
      <c r="AA75" s="7"/>
      <c r="AC75" s="7"/>
      <c r="AD75" s="52"/>
      <c r="AE75" s="169"/>
      <c r="AF75" s="7"/>
      <c r="AG75" s="7"/>
      <c r="AI75" s="7"/>
      <c r="AJ75" s="52"/>
      <c r="AK75" s="169"/>
      <c r="AL75" s="7"/>
      <c r="AM75" s="7"/>
      <c r="AN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83"/>
      <c r="BC75" s="183"/>
      <c r="BD75" s="183"/>
      <c r="BE75" s="183"/>
      <c r="BF75" s="184"/>
      <c r="BG75" s="184"/>
      <c r="BH75" s="184"/>
      <c r="BI75" s="184"/>
      <c r="BJ75" s="184"/>
      <c r="BK75" s="184"/>
    </row>
    <row r="76" spans="1:63" ht="18" x14ac:dyDescent="0.2">
      <c r="A76" s="58"/>
      <c r="B76" s="53"/>
      <c r="C76" s="53"/>
      <c r="D76" s="53"/>
      <c r="E76" s="53"/>
      <c r="F76" s="53"/>
      <c r="G76" s="53"/>
      <c r="J76" s="53"/>
      <c r="K76" s="53"/>
      <c r="L76" s="53"/>
      <c r="M76" s="53"/>
      <c r="N76" s="53"/>
      <c r="O76" s="53"/>
      <c r="Q76" s="196"/>
      <c r="R76" s="52"/>
      <c r="S76" s="164"/>
      <c r="T76" s="54"/>
      <c r="U76" s="58"/>
      <c r="V76" s="162"/>
      <c r="W76" s="58"/>
      <c r="X76" s="55"/>
      <c r="Y76" s="169"/>
      <c r="Z76" s="7"/>
      <c r="AA76" s="7"/>
      <c r="AC76" s="7"/>
      <c r="AD76" s="52"/>
      <c r="AE76" s="169"/>
      <c r="AF76" s="7"/>
      <c r="AG76" s="7"/>
      <c r="AI76" s="7"/>
      <c r="AJ76" s="52"/>
      <c r="AK76" s="169"/>
      <c r="AL76" s="7"/>
      <c r="AM76" s="7"/>
      <c r="AN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183"/>
      <c r="BC76" s="183"/>
      <c r="BD76" s="183"/>
      <c r="BE76" s="184"/>
      <c r="BF76" s="183"/>
      <c r="BG76" s="184"/>
      <c r="BH76" s="184"/>
      <c r="BI76" s="184"/>
      <c r="BJ76" s="184"/>
      <c r="BK76" s="184"/>
    </row>
    <row r="77" spans="1:63" ht="18" x14ac:dyDescent="0.2">
      <c r="A77" s="58"/>
      <c r="B77" s="53"/>
      <c r="C77" s="53"/>
      <c r="D77" s="53"/>
      <c r="E77" s="53"/>
      <c r="F77" s="53"/>
      <c r="G77" s="53"/>
      <c r="J77" s="53"/>
      <c r="K77" s="53"/>
      <c r="L77" s="53"/>
      <c r="M77" s="53"/>
      <c r="N77" s="53"/>
      <c r="O77" s="53"/>
      <c r="Q77" s="196"/>
      <c r="R77" s="52"/>
      <c r="S77" s="164"/>
      <c r="T77" s="54"/>
      <c r="U77" s="58"/>
      <c r="V77" s="162"/>
      <c r="W77" s="58"/>
      <c r="X77" s="55"/>
      <c r="Y77" s="169"/>
      <c r="Z77" s="7"/>
      <c r="AA77" s="7"/>
      <c r="AC77" s="7"/>
      <c r="AD77" s="52"/>
      <c r="AE77" s="169"/>
      <c r="AF77" s="7"/>
      <c r="AG77" s="7"/>
      <c r="AI77" s="7"/>
      <c r="AJ77" s="52"/>
      <c r="AK77" s="169"/>
      <c r="AL77" s="7"/>
      <c r="AM77" s="7"/>
      <c r="AN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83"/>
      <c r="BC77" s="183"/>
      <c r="BD77" s="183"/>
      <c r="BE77" s="184"/>
      <c r="BF77" s="184"/>
      <c r="BG77" s="183"/>
      <c r="BH77" s="184"/>
      <c r="BI77" s="184"/>
      <c r="BJ77" s="184"/>
      <c r="BK77" s="184"/>
    </row>
    <row r="78" spans="1:63" ht="18" x14ac:dyDescent="0.2">
      <c r="A78" s="58"/>
      <c r="B78" s="53"/>
      <c r="C78" s="53"/>
      <c r="D78" s="53"/>
      <c r="E78" s="53"/>
      <c r="F78" s="53"/>
      <c r="G78" s="53"/>
      <c r="J78" s="53"/>
      <c r="K78" s="53"/>
      <c r="L78" s="53"/>
      <c r="M78" s="53"/>
      <c r="N78" s="53"/>
      <c r="O78" s="53"/>
      <c r="Q78" s="196"/>
      <c r="R78" s="52"/>
      <c r="S78" s="164"/>
      <c r="T78" s="54"/>
      <c r="U78" s="58"/>
      <c r="V78" s="162"/>
      <c r="W78" s="58"/>
      <c r="X78" s="55"/>
      <c r="Y78" s="169"/>
      <c r="Z78" s="7"/>
      <c r="AA78" s="7"/>
      <c r="AC78" s="7"/>
      <c r="AD78" s="52"/>
      <c r="AE78" s="169"/>
      <c r="AF78" s="7"/>
      <c r="AG78" s="7"/>
      <c r="AI78" s="7"/>
      <c r="AJ78" s="52"/>
      <c r="AK78" s="169"/>
      <c r="AL78" s="7"/>
      <c r="AM78" s="7"/>
      <c r="AN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83"/>
      <c r="BC78" s="183"/>
      <c r="BD78" s="184"/>
      <c r="BE78" s="183"/>
      <c r="BF78" s="183"/>
      <c r="BG78" s="184"/>
      <c r="BH78" s="184"/>
      <c r="BI78" s="184"/>
      <c r="BJ78" s="184"/>
      <c r="BK78" s="184"/>
    </row>
    <row r="79" spans="1:63" ht="18" x14ac:dyDescent="0.2">
      <c r="A79" s="58"/>
      <c r="B79" s="53"/>
      <c r="C79" s="53"/>
      <c r="D79" s="53"/>
      <c r="E79" s="53"/>
      <c r="F79" s="53"/>
      <c r="G79" s="53"/>
      <c r="J79" s="53"/>
      <c r="K79" s="53"/>
      <c r="L79" s="53"/>
      <c r="M79" s="53"/>
      <c r="N79" s="53"/>
      <c r="O79" s="53"/>
      <c r="Q79" s="196"/>
      <c r="R79" s="52"/>
      <c r="S79" s="164"/>
      <c r="T79" s="54"/>
      <c r="U79" s="58"/>
      <c r="V79" s="162"/>
      <c r="W79" s="58"/>
      <c r="X79" s="55"/>
      <c r="Y79" s="169"/>
      <c r="Z79" s="7"/>
      <c r="AA79" s="7"/>
      <c r="AC79" s="7"/>
      <c r="AD79" s="52"/>
      <c r="AE79" s="169"/>
      <c r="AF79" s="7"/>
      <c r="AG79" s="7"/>
      <c r="AI79" s="7"/>
      <c r="AJ79" s="52"/>
      <c r="AK79" s="169"/>
      <c r="AL79" s="7"/>
      <c r="AM79" s="7"/>
      <c r="AN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83"/>
      <c r="BC79" s="183"/>
      <c r="BD79" s="184"/>
      <c r="BE79" s="183"/>
      <c r="BF79" s="184"/>
      <c r="BG79" s="183"/>
      <c r="BH79" s="184"/>
      <c r="BI79" s="184"/>
      <c r="BJ79" s="184"/>
      <c r="BK79" s="184"/>
    </row>
    <row r="80" spans="1:63" ht="18" x14ac:dyDescent="0.2">
      <c r="A80" s="58"/>
      <c r="B80" s="53"/>
      <c r="C80" s="53"/>
      <c r="D80" s="53"/>
      <c r="E80" s="53"/>
      <c r="F80" s="53"/>
      <c r="G80" s="53"/>
      <c r="J80" s="53"/>
      <c r="K80" s="53"/>
      <c r="L80" s="53"/>
      <c r="M80" s="53"/>
      <c r="N80" s="53"/>
      <c r="O80" s="53"/>
      <c r="Q80" s="196"/>
      <c r="R80" s="52"/>
      <c r="S80" s="164"/>
      <c r="T80" s="54"/>
      <c r="U80" s="58"/>
      <c r="V80" s="162"/>
      <c r="W80" s="58"/>
      <c r="X80" s="55"/>
      <c r="Y80" s="169"/>
      <c r="Z80" s="7"/>
      <c r="AA80" s="7"/>
      <c r="AC80" s="7"/>
      <c r="AD80" s="52"/>
      <c r="AE80" s="169"/>
      <c r="AF80" s="7"/>
      <c r="AG80" s="7"/>
      <c r="AI80" s="7"/>
      <c r="AJ80" s="52"/>
      <c r="AK80" s="169"/>
      <c r="AL80" s="7"/>
      <c r="AM80" s="7"/>
      <c r="AN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83"/>
      <c r="BC80" s="183"/>
      <c r="BD80" s="184"/>
      <c r="BE80" s="184"/>
      <c r="BF80" s="183"/>
      <c r="BG80" s="183"/>
      <c r="BH80" s="184"/>
      <c r="BI80" s="184"/>
      <c r="BJ80" s="184"/>
      <c r="BK80" s="184"/>
    </row>
    <row r="81" spans="1:63" ht="18" x14ac:dyDescent="0.2">
      <c r="A81" s="58"/>
      <c r="B81" s="53"/>
      <c r="C81" s="53"/>
      <c r="D81" s="53"/>
      <c r="E81" s="53"/>
      <c r="F81" s="53"/>
      <c r="G81" s="53"/>
      <c r="J81" s="53"/>
      <c r="K81" s="53"/>
      <c r="L81" s="53"/>
      <c r="M81" s="53"/>
      <c r="N81" s="53"/>
      <c r="O81" s="53"/>
      <c r="Q81" s="196"/>
      <c r="R81" s="52"/>
      <c r="S81" s="164"/>
      <c r="T81" s="54"/>
      <c r="U81" s="58"/>
      <c r="V81" s="162"/>
      <c r="W81" s="58"/>
      <c r="X81" s="55"/>
      <c r="Y81" s="169"/>
      <c r="Z81" s="7"/>
      <c r="AA81" s="7"/>
      <c r="AC81" s="7"/>
      <c r="AD81" s="52"/>
      <c r="AE81" s="169"/>
      <c r="AF81" s="7"/>
      <c r="AG81" s="7"/>
      <c r="AI81" s="7"/>
      <c r="AJ81" s="52"/>
      <c r="AK81" s="169"/>
      <c r="AL81" s="7"/>
      <c r="AM81" s="7"/>
      <c r="AN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83"/>
      <c r="BC81" s="184"/>
      <c r="BD81" s="183"/>
      <c r="BE81" s="183"/>
      <c r="BF81" s="183"/>
      <c r="BG81" s="184"/>
      <c r="BH81" s="184"/>
      <c r="BI81" s="184"/>
      <c r="BJ81" s="184"/>
      <c r="BK81" s="184"/>
    </row>
    <row r="82" spans="1:63" ht="18" x14ac:dyDescent="0.2">
      <c r="A82" s="58"/>
      <c r="B82" s="53"/>
      <c r="C82" s="53"/>
      <c r="D82" s="53"/>
      <c r="E82" s="53"/>
      <c r="F82" s="53"/>
      <c r="G82" s="53"/>
      <c r="J82" s="53"/>
      <c r="K82" s="53"/>
      <c r="L82" s="53"/>
      <c r="M82" s="53"/>
      <c r="N82" s="53"/>
      <c r="O82" s="53"/>
      <c r="Q82" s="196"/>
      <c r="R82" s="52"/>
      <c r="S82" s="164"/>
      <c r="T82" s="54"/>
      <c r="U82" s="58"/>
      <c r="V82" s="162"/>
      <c r="W82" s="58"/>
      <c r="X82" s="55"/>
      <c r="Y82" s="169"/>
      <c r="Z82" s="7"/>
      <c r="AA82" s="7"/>
      <c r="AC82" s="7"/>
      <c r="AD82" s="52"/>
      <c r="AE82" s="169"/>
      <c r="AF82" s="7"/>
      <c r="AG82" s="7"/>
      <c r="AI82" s="7"/>
      <c r="AJ82" s="52"/>
      <c r="AK82" s="169"/>
      <c r="AL82" s="7"/>
      <c r="AM82" s="7"/>
      <c r="AN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83"/>
      <c r="BC82" s="184"/>
      <c r="BD82" s="183"/>
      <c r="BE82" s="183"/>
      <c r="BF82" s="184"/>
      <c r="BG82" s="183"/>
      <c r="BH82" s="184"/>
      <c r="BI82" s="184"/>
      <c r="BJ82" s="184"/>
      <c r="BK82" s="184"/>
    </row>
    <row r="83" spans="1:63" ht="18" x14ac:dyDescent="0.2">
      <c r="A83" s="58"/>
      <c r="B83" s="53"/>
      <c r="C83" s="53"/>
      <c r="D83" s="53"/>
      <c r="E83" s="53"/>
      <c r="F83" s="53"/>
      <c r="G83" s="53"/>
      <c r="J83" s="53"/>
      <c r="K83" s="53"/>
      <c r="L83" s="53"/>
      <c r="M83" s="53"/>
      <c r="N83" s="53"/>
      <c r="O83" s="53"/>
      <c r="Q83" s="196"/>
      <c r="R83" s="52"/>
      <c r="S83" s="164"/>
      <c r="T83" s="54"/>
      <c r="U83" s="58"/>
      <c r="V83" s="162"/>
      <c r="W83" s="58"/>
      <c r="X83" s="55"/>
      <c r="Y83" s="169"/>
      <c r="Z83" s="7"/>
      <c r="AA83" s="7"/>
      <c r="AC83" s="7"/>
      <c r="AD83" s="52"/>
      <c r="AE83" s="169"/>
      <c r="AF83" s="7"/>
      <c r="AG83" s="7"/>
      <c r="AI83" s="7"/>
      <c r="AJ83" s="52"/>
      <c r="AK83" s="169"/>
      <c r="AL83" s="7"/>
      <c r="AM83" s="7"/>
      <c r="AN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183"/>
      <c r="BC83" s="184"/>
      <c r="BD83" s="183"/>
      <c r="BE83" s="184"/>
      <c r="BF83" s="183"/>
      <c r="BG83" s="183"/>
      <c r="BH83" s="184"/>
      <c r="BI83" s="184"/>
      <c r="BJ83" s="184"/>
      <c r="BK83" s="184"/>
    </row>
    <row r="84" spans="1:63" ht="18" x14ac:dyDescent="0.2">
      <c r="A84" s="58"/>
      <c r="B84" s="53"/>
      <c r="C84" s="53"/>
      <c r="D84" s="53"/>
      <c r="E84" s="53"/>
      <c r="F84" s="53"/>
      <c r="G84" s="53"/>
      <c r="J84" s="53"/>
      <c r="K84" s="53"/>
      <c r="L84" s="53"/>
      <c r="M84" s="53"/>
      <c r="N84" s="53"/>
      <c r="O84" s="53"/>
      <c r="Q84" s="196"/>
      <c r="R84" s="52"/>
      <c r="S84" s="164"/>
      <c r="T84" s="54"/>
      <c r="U84" s="58"/>
      <c r="V84" s="162"/>
      <c r="W84" s="58"/>
      <c r="X84" s="55"/>
      <c r="Y84" s="169"/>
      <c r="Z84" s="7"/>
      <c r="AA84" s="7"/>
      <c r="AC84" s="7"/>
      <c r="AD84" s="52"/>
      <c r="AE84" s="169"/>
      <c r="AF84" s="7"/>
      <c r="AG84" s="7"/>
      <c r="AI84" s="7"/>
      <c r="AJ84" s="52"/>
      <c r="AK84" s="169"/>
      <c r="AL84" s="7"/>
      <c r="AM84" s="7"/>
      <c r="AN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183"/>
      <c r="BC84" s="184"/>
      <c r="BD84" s="184"/>
      <c r="BE84" s="183"/>
      <c r="BF84" s="183"/>
      <c r="BG84" s="183"/>
      <c r="BH84" s="184"/>
      <c r="BI84" s="184"/>
      <c r="BJ84" s="184"/>
      <c r="BK84" s="184"/>
    </row>
    <row r="85" spans="1:63" ht="18" x14ac:dyDescent="0.2">
      <c r="A85" s="58"/>
      <c r="B85" s="53"/>
      <c r="C85" s="53"/>
      <c r="D85" s="53"/>
      <c r="E85" s="53"/>
      <c r="F85" s="53"/>
      <c r="G85" s="53"/>
      <c r="J85" s="53"/>
      <c r="K85" s="53"/>
      <c r="L85" s="53"/>
      <c r="M85" s="53"/>
      <c r="N85" s="53"/>
      <c r="O85" s="53"/>
      <c r="Q85" s="196"/>
      <c r="R85" s="52"/>
      <c r="S85" s="164"/>
      <c r="T85" s="54"/>
      <c r="U85" s="58"/>
      <c r="V85" s="162"/>
      <c r="W85" s="58"/>
      <c r="X85" s="55"/>
      <c r="Y85" s="169"/>
      <c r="Z85" s="7"/>
      <c r="AA85" s="7"/>
      <c r="AC85" s="7"/>
      <c r="AD85" s="52"/>
      <c r="AE85" s="169"/>
      <c r="AF85" s="7"/>
      <c r="AG85" s="7"/>
      <c r="AI85" s="7"/>
      <c r="AJ85" s="52"/>
      <c r="AK85" s="169"/>
      <c r="AL85" s="7"/>
      <c r="AM85" s="7"/>
      <c r="AN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84"/>
      <c r="BC85" s="183"/>
      <c r="BD85" s="183"/>
      <c r="BE85" s="183"/>
      <c r="BF85" s="183"/>
      <c r="BG85" s="184"/>
      <c r="BH85" s="184"/>
      <c r="BI85" s="184"/>
      <c r="BJ85" s="184"/>
      <c r="BK85" s="184"/>
    </row>
    <row r="86" spans="1:63" ht="18" x14ac:dyDescent="0.2">
      <c r="A86" s="58"/>
      <c r="B86" s="53"/>
      <c r="C86" s="53"/>
      <c r="D86" s="53"/>
      <c r="E86" s="53"/>
      <c r="F86" s="53"/>
      <c r="G86" s="53"/>
      <c r="J86" s="53"/>
      <c r="K86" s="53"/>
      <c r="L86" s="53"/>
      <c r="M86" s="53"/>
      <c r="N86" s="53"/>
      <c r="O86" s="53"/>
      <c r="Q86" s="196"/>
      <c r="R86" s="52"/>
      <c r="S86" s="164"/>
      <c r="T86" s="54"/>
      <c r="U86" s="58"/>
      <c r="V86" s="162"/>
      <c r="W86" s="58"/>
      <c r="X86" s="55"/>
      <c r="Y86" s="169"/>
      <c r="Z86" s="7"/>
      <c r="AA86" s="7"/>
      <c r="AC86" s="7"/>
      <c r="AD86" s="52"/>
      <c r="AE86" s="169"/>
      <c r="AF86" s="7"/>
      <c r="AG86" s="7"/>
      <c r="AI86" s="7"/>
      <c r="AJ86" s="52"/>
      <c r="AK86" s="169"/>
      <c r="AL86" s="7"/>
      <c r="AM86" s="7"/>
      <c r="AN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184"/>
      <c r="BC86" s="183"/>
      <c r="BD86" s="183"/>
      <c r="BE86" s="183"/>
      <c r="BF86" s="184"/>
      <c r="BG86" s="183"/>
      <c r="BH86" s="184"/>
      <c r="BI86" s="184"/>
      <c r="BJ86" s="184"/>
      <c r="BK86" s="184"/>
    </row>
    <row r="87" spans="1:63" ht="18" x14ac:dyDescent="0.2">
      <c r="A87" s="58"/>
      <c r="B87" s="53"/>
      <c r="C87" s="53"/>
      <c r="D87" s="53"/>
      <c r="E87" s="53"/>
      <c r="F87" s="53"/>
      <c r="G87" s="53"/>
      <c r="J87" s="53"/>
      <c r="K87" s="53"/>
      <c r="L87" s="53"/>
      <c r="M87" s="53"/>
      <c r="N87" s="53"/>
      <c r="O87" s="53"/>
      <c r="Q87" s="196"/>
      <c r="R87" s="52"/>
      <c r="S87" s="164"/>
      <c r="T87" s="54"/>
      <c r="U87" s="58"/>
      <c r="V87" s="162"/>
      <c r="W87" s="58"/>
      <c r="X87" s="55"/>
      <c r="Y87" s="169"/>
      <c r="Z87" s="7"/>
      <c r="AA87" s="7"/>
      <c r="AC87" s="7"/>
      <c r="AD87" s="52"/>
      <c r="AE87" s="169"/>
      <c r="AF87" s="7"/>
      <c r="AG87" s="7"/>
      <c r="AI87" s="7"/>
      <c r="AJ87" s="52"/>
      <c r="AK87" s="169"/>
      <c r="AL87" s="7"/>
      <c r="AM87" s="7"/>
      <c r="AN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184"/>
      <c r="BC87" s="183"/>
      <c r="BD87" s="183"/>
      <c r="BE87" s="184"/>
      <c r="BF87" s="183"/>
      <c r="BG87" s="183"/>
      <c r="BH87" s="184"/>
      <c r="BI87" s="184"/>
      <c r="BJ87" s="184"/>
      <c r="BK87" s="184"/>
    </row>
    <row r="88" spans="1:63" ht="18" x14ac:dyDescent="0.2">
      <c r="A88" s="58"/>
      <c r="B88" s="53"/>
      <c r="C88" s="53"/>
      <c r="D88" s="53"/>
      <c r="E88" s="53"/>
      <c r="F88" s="53"/>
      <c r="G88" s="53"/>
      <c r="J88" s="53"/>
      <c r="K88" s="53"/>
      <c r="L88" s="53"/>
      <c r="M88" s="53"/>
      <c r="N88" s="53"/>
      <c r="O88" s="53"/>
      <c r="Q88" s="196"/>
      <c r="R88" s="52"/>
      <c r="S88" s="164"/>
      <c r="T88" s="54"/>
      <c r="U88" s="58"/>
      <c r="V88" s="162"/>
      <c r="W88" s="58"/>
      <c r="X88" s="55"/>
      <c r="Y88" s="169"/>
      <c r="Z88" s="7"/>
      <c r="AA88" s="7"/>
      <c r="AC88" s="7"/>
      <c r="AD88" s="52"/>
      <c r="AE88" s="169"/>
      <c r="AF88" s="7"/>
      <c r="AG88" s="7"/>
      <c r="AI88" s="7"/>
      <c r="AJ88" s="52"/>
      <c r="AK88" s="169"/>
      <c r="AL88" s="7"/>
      <c r="AM88" s="7"/>
      <c r="AN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84"/>
      <c r="BC88" s="183"/>
      <c r="BD88" s="184"/>
      <c r="BE88" s="183"/>
      <c r="BF88" s="183"/>
      <c r="BG88" s="183"/>
      <c r="BH88" s="184"/>
      <c r="BI88" s="184"/>
      <c r="BJ88" s="184"/>
      <c r="BK88" s="184"/>
    </row>
    <row r="89" spans="1:63" ht="18" x14ac:dyDescent="0.2">
      <c r="A89" s="58"/>
      <c r="B89" s="53"/>
      <c r="C89" s="53"/>
      <c r="D89" s="53"/>
      <c r="E89" s="53"/>
      <c r="F89" s="53"/>
      <c r="G89" s="53"/>
      <c r="J89" s="53"/>
      <c r="K89" s="53"/>
      <c r="L89" s="53"/>
      <c r="M89" s="53"/>
      <c r="N89" s="53"/>
      <c r="O89" s="53"/>
      <c r="Q89" s="196"/>
      <c r="R89" s="52"/>
      <c r="S89" s="164"/>
      <c r="T89" s="54"/>
      <c r="U89" s="58"/>
      <c r="V89" s="162"/>
      <c r="W89" s="58"/>
      <c r="X89" s="55"/>
      <c r="Y89" s="169"/>
      <c r="Z89" s="7"/>
      <c r="AA89" s="7"/>
      <c r="AC89" s="7"/>
      <c r="AD89" s="52"/>
      <c r="AE89" s="169"/>
      <c r="AF89" s="7"/>
      <c r="AG89" s="7"/>
      <c r="AI89" s="7"/>
      <c r="AJ89" s="52"/>
      <c r="AK89" s="169"/>
      <c r="AL89" s="7"/>
      <c r="AM89" s="7"/>
      <c r="AN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184"/>
      <c r="BC89" s="184"/>
      <c r="BD89" s="183"/>
      <c r="BE89" s="183"/>
      <c r="BF89" s="183"/>
      <c r="BG89" s="183"/>
      <c r="BH89" s="184"/>
      <c r="BI89" s="184"/>
      <c r="BJ89" s="184"/>
      <c r="BK89" s="184"/>
    </row>
    <row r="90" spans="1:63" ht="18" x14ac:dyDescent="0.2">
      <c r="A90" s="58"/>
      <c r="B90" s="53"/>
      <c r="C90" s="53"/>
      <c r="D90" s="53"/>
      <c r="E90" s="53"/>
      <c r="F90" s="53"/>
      <c r="G90" s="53"/>
      <c r="J90" s="53"/>
      <c r="K90" s="53"/>
      <c r="L90" s="53"/>
      <c r="M90" s="53"/>
      <c r="N90" s="53"/>
      <c r="O90" s="53"/>
      <c r="Q90" s="196"/>
      <c r="R90" s="52"/>
      <c r="S90" s="164"/>
      <c r="T90" s="54"/>
      <c r="U90" s="58"/>
      <c r="V90" s="162"/>
      <c r="W90" s="58"/>
      <c r="X90" s="55"/>
      <c r="Y90" s="169"/>
      <c r="Z90" s="7"/>
      <c r="AA90" s="7"/>
      <c r="AC90" s="7"/>
      <c r="AD90" s="52"/>
      <c r="AE90" s="169"/>
      <c r="AF90" s="7"/>
      <c r="AG90" s="7"/>
      <c r="AI90" s="7"/>
      <c r="AJ90" s="52"/>
      <c r="AK90" s="169"/>
      <c r="AL90" s="7"/>
      <c r="AM90" s="7"/>
      <c r="AN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1:63" ht="18" x14ac:dyDescent="0.2">
      <c r="A91" s="58"/>
      <c r="B91" s="53"/>
      <c r="C91" s="53"/>
      <c r="D91" s="53"/>
      <c r="E91" s="53"/>
      <c r="F91" s="53"/>
      <c r="G91" s="53"/>
      <c r="J91" s="53"/>
      <c r="K91" s="53"/>
      <c r="L91" s="53"/>
      <c r="M91" s="53"/>
      <c r="N91" s="53"/>
      <c r="O91" s="53"/>
      <c r="Q91" s="196"/>
      <c r="R91" s="52"/>
      <c r="S91" s="164"/>
      <c r="T91" s="54"/>
      <c r="U91" s="58"/>
      <c r="V91" s="162"/>
      <c r="W91" s="58"/>
      <c r="X91" s="55"/>
      <c r="Y91" s="169"/>
      <c r="Z91" s="7"/>
      <c r="AA91" s="7"/>
      <c r="AC91" s="7"/>
      <c r="AD91" s="52"/>
      <c r="AE91" s="169"/>
      <c r="AF91" s="7"/>
      <c r="AG91" s="7"/>
      <c r="AI91" s="7"/>
      <c r="AJ91" s="52"/>
      <c r="AK91" s="169"/>
      <c r="AL91" s="7"/>
      <c r="AM91" s="7"/>
      <c r="AN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63" ht="18" x14ac:dyDescent="0.2">
      <c r="A92" s="58"/>
      <c r="B92" s="53"/>
      <c r="C92" s="53"/>
      <c r="D92" s="53"/>
      <c r="E92" s="53"/>
      <c r="F92" s="53"/>
      <c r="G92" s="53"/>
      <c r="J92" s="53"/>
      <c r="K92" s="53"/>
      <c r="L92" s="53"/>
      <c r="M92" s="53"/>
      <c r="N92" s="53"/>
      <c r="O92" s="53"/>
      <c r="Q92" s="196"/>
      <c r="R92" s="52"/>
      <c r="S92" s="164"/>
      <c r="T92" s="54"/>
      <c r="U92" s="58"/>
      <c r="V92" s="162"/>
      <c r="W92" s="58"/>
      <c r="X92" s="55"/>
      <c r="Y92" s="169"/>
      <c r="Z92" s="7"/>
      <c r="AA92" s="7"/>
      <c r="AC92" s="7"/>
      <c r="AD92" s="52"/>
      <c r="AE92" s="169"/>
      <c r="AF92" s="7"/>
      <c r="AG92" s="7"/>
      <c r="AI92" s="7"/>
      <c r="AJ92" s="52"/>
      <c r="AK92" s="169"/>
      <c r="AL92" s="7"/>
      <c r="AM92" s="7"/>
      <c r="AN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1:63" ht="18" x14ac:dyDescent="0.2">
      <c r="A93" s="58"/>
      <c r="B93" s="53"/>
      <c r="C93" s="53"/>
      <c r="D93" s="53"/>
      <c r="E93" s="53"/>
      <c r="F93" s="53"/>
      <c r="G93" s="53"/>
      <c r="J93" s="53"/>
      <c r="K93" s="53"/>
      <c r="L93" s="53"/>
      <c r="M93" s="53"/>
      <c r="N93" s="53"/>
      <c r="O93" s="53"/>
      <c r="Q93" s="196"/>
      <c r="R93" s="52"/>
      <c r="S93" s="164"/>
      <c r="T93" s="54"/>
      <c r="U93" s="58"/>
      <c r="V93" s="162"/>
      <c r="W93" s="58"/>
      <c r="X93" s="55"/>
      <c r="Y93" s="169"/>
      <c r="Z93" s="7"/>
      <c r="AA93" s="7"/>
      <c r="AC93" s="7"/>
      <c r="AD93" s="52"/>
      <c r="AE93" s="169"/>
      <c r="AF93" s="7"/>
      <c r="AG93" s="7"/>
      <c r="AI93" s="7"/>
      <c r="AJ93" s="52"/>
      <c r="AK93" s="169"/>
      <c r="AL93" s="7"/>
      <c r="AM93" s="7"/>
      <c r="AN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 spans="1:63" ht="18" x14ac:dyDescent="0.2">
      <c r="A94" s="58"/>
      <c r="B94" s="53"/>
      <c r="C94" s="53"/>
      <c r="D94" s="53"/>
      <c r="E94" s="53"/>
      <c r="F94" s="53"/>
      <c r="G94" s="53"/>
      <c r="J94" s="53"/>
      <c r="K94" s="53"/>
      <c r="L94" s="53"/>
      <c r="M94" s="53"/>
      <c r="N94" s="53"/>
      <c r="O94" s="53"/>
      <c r="Q94" s="196"/>
      <c r="R94" s="52"/>
      <c r="S94" s="164"/>
      <c r="T94" s="54"/>
      <c r="U94" s="58"/>
      <c r="V94" s="162"/>
      <c r="W94" s="58"/>
      <c r="X94" s="55"/>
      <c r="Y94" s="169"/>
      <c r="Z94" s="7"/>
      <c r="AA94" s="7"/>
      <c r="AC94" s="7"/>
      <c r="AD94" s="52"/>
      <c r="AE94" s="169"/>
      <c r="AF94" s="7"/>
      <c r="AG94" s="7"/>
      <c r="AI94" s="7"/>
      <c r="AJ94" s="52"/>
      <c r="AK94" s="169"/>
      <c r="AL94" s="7"/>
      <c r="AM94" s="7"/>
      <c r="AN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 spans="1:63" ht="18" x14ac:dyDescent="0.2">
      <c r="A95" s="58"/>
      <c r="B95" s="53"/>
      <c r="C95" s="53"/>
      <c r="D95" s="53"/>
      <c r="E95" s="53"/>
      <c r="F95" s="53"/>
      <c r="G95" s="53"/>
      <c r="J95" s="53"/>
      <c r="K95" s="53"/>
      <c r="L95" s="53"/>
      <c r="M95" s="53"/>
      <c r="N95" s="53"/>
      <c r="O95" s="53"/>
      <c r="Q95" s="196"/>
      <c r="R95" s="52"/>
      <c r="S95" s="164"/>
      <c r="T95" s="54"/>
      <c r="U95" s="58"/>
      <c r="V95" s="162"/>
      <c r="W95" s="58"/>
      <c r="X95" s="55"/>
      <c r="Y95" s="169"/>
      <c r="Z95" s="7"/>
      <c r="AA95" s="7"/>
      <c r="AC95" s="7"/>
      <c r="AD95" s="52"/>
      <c r="AE95" s="169"/>
      <c r="AF95" s="7"/>
      <c r="AG95" s="7"/>
      <c r="AI95" s="7"/>
      <c r="AJ95" s="52"/>
      <c r="AK95" s="169"/>
      <c r="AL95" s="7"/>
      <c r="AM95" s="7"/>
      <c r="AN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 spans="1:63" ht="18" x14ac:dyDescent="0.2">
      <c r="A96" s="58"/>
      <c r="B96" s="53"/>
      <c r="C96" s="53"/>
      <c r="D96" s="53"/>
      <c r="E96" s="53"/>
      <c r="F96" s="53"/>
      <c r="G96" s="53"/>
      <c r="J96" s="53"/>
      <c r="K96" s="53"/>
      <c r="L96" s="53"/>
      <c r="M96" s="53"/>
      <c r="N96" s="53"/>
      <c r="O96" s="53"/>
      <c r="Q96" s="196"/>
      <c r="R96" s="52"/>
      <c r="S96" s="164"/>
      <c r="T96" s="54"/>
      <c r="U96" s="58"/>
      <c r="V96" s="162"/>
      <c r="W96" s="58"/>
      <c r="X96" s="55"/>
      <c r="Y96" s="169"/>
      <c r="Z96" s="7"/>
      <c r="AA96" s="7"/>
      <c r="AC96" s="7"/>
      <c r="AD96" s="52"/>
      <c r="AE96" s="169"/>
      <c r="AF96" s="7"/>
      <c r="AG96" s="7"/>
      <c r="AI96" s="7"/>
      <c r="AJ96" s="52"/>
      <c r="AK96" s="169"/>
      <c r="AL96" s="7"/>
      <c r="AM96" s="7"/>
      <c r="AN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 spans="1:58" ht="18" x14ac:dyDescent="0.2">
      <c r="A97" s="58"/>
      <c r="B97" s="53"/>
      <c r="C97" s="53"/>
      <c r="D97" s="53"/>
      <c r="E97" s="53"/>
      <c r="F97" s="53"/>
      <c r="G97" s="53"/>
      <c r="J97" s="53"/>
      <c r="K97" s="53"/>
      <c r="L97" s="53"/>
      <c r="M97" s="53"/>
      <c r="N97" s="53"/>
      <c r="O97" s="53"/>
      <c r="Q97" s="196"/>
      <c r="R97" s="52"/>
      <c r="S97" s="164"/>
      <c r="T97" s="54"/>
      <c r="U97" s="58"/>
      <c r="V97" s="162"/>
      <c r="W97" s="58"/>
      <c r="X97" s="55"/>
      <c r="Y97" s="169"/>
      <c r="Z97" s="7"/>
      <c r="AA97" s="7"/>
      <c r="AC97" s="7"/>
      <c r="AD97" s="52"/>
      <c r="AE97" s="169"/>
      <c r="AF97" s="7"/>
      <c r="AG97" s="7"/>
      <c r="AI97" s="7"/>
      <c r="AJ97" s="52"/>
      <c r="AK97" s="169"/>
      <c r="AL97" s="7"/>
      <c r="AM97" s="7"/>
      <c r="AN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1:58" ht="18" x14ac:dyDescent="0.2">
      <c r="A98" s="58"/>
      <c r="B98" s="53"/>
      <c r="C98" s="53"/>
      <c r="D98" s="53"/>
      <c r="E98" s="53"/>
      <c r="F98" s="53"/>
      <c r="G98" s="53"/>
      <c r="J98" s="53"/>
      <c r="K98" s="53"/>
      <c r="L98" s="53"/>
      <c r="M98" s="53"/>
      <c r="N98" s="53"/>
      <c r="O98" s="53"/>
      <c r="Q98" s="196"/>
      <c r="R98" s="52"/>
      <c r="S98" s="164"/>
      <c r="T98" s="54"/>
      <c r="U98" s="58"/>
      <c r="V98" s="162"/>
      <c r="W98" s="58"/>
      <c r="X98" s="55"/>
      <c r="Y98" s="169"/>
      <c r="Z98" s="7"/>
      <c r="AA98" s="7"/>
      <c r="AC98" s="7"/>
      <c r="AD98" s="52"/>
      <c r="AE98" s="169"/>
      <c r="AF98" s="7"/>
      <c r="AG98" s="7"/>
      <c r="AI98" s="7"/>
      <c r="AJ98" s="52"/>
      <c r="AK98" s="169"/>
      <c r="AL98" s="7"/>
      <c r="AM98" s="7"/>
      <c r="AN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ht="18" x14ac:dyDescent="0.2">
      <c r="A99" s="58"/>
      <c r="B99" s="53"/>
      <c r="C99" s="53"/>
      <c r="D99" s="53"/>
      <c r="E99" s="53"/>
      <c r="F99" s="53"/>
      <c r="G99" s="53"/>
      <c r="J99" s="53"/>
      <c r="K99" s="53"/>
      <c r="L99" s="53"/>
      <c r="M99" s="53"/>
      <c r="N99" s="53"/>
      <c r="O99" s="53"/>
      <c r="Q99" s="196"/>
      <c r="R99" s="52"/>
      <c r="S99" s="164"/>
      <c r="T99" s="54"/>
      <c r="U99" s="58"/>
      <c r="V99" s="162"/>
      <c r="W99" s="58"/>
      <c r="X99" s="55"/>
      <c r="Y99" s="169"/>
      <c r="Z99" s="7"/>
      <c r="AA99" s="7"/>
      <c r="AC99" s="7"/>
      <c r="AD99" s="52"/>
      <c r="AE99" s="169"/>
      <c r="AF99" s="7"/>
      <c r="AG99" s="7"/>
      <c r="AI99" s="7"/>
      <c r="AJ99" s="52"/>
      <c r="AK99" s="169"/>
      <c r="AL99" s="7"/>
      <c r="AM99" s="7"/>
      <c r="AN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1:58" ht="18" x14ac:dyDescent="0.2">
      <c r="A100" s="58"/>
      <c r="B100" s="53"/>
      <c r="C100" s="53"/>
      <c r="D100" s="53"/>
      <c r="E100" s="53"/>
      <c r="F100" s="53"/>
      <c r="G100" s="53"/>
      <c r="J100" s="53"/>
      <c r="K100" s="53"/>
      <c r="L100" s="53"/>
      <c r="M100" s="53"/>
      <c r="N100" s="53"/>
      <c r="O100" s="53"/>
      <c r="Q100" s="196"/>
      <c r="R100" s="52"/>
      <c r="S100" s="164"/>
      <c r="T100" s="54"/>
      <c r="U100" s="58"/>
      <c r="V100" s="162"/>
      <c r="W100" s="58"/>
      <c r="X100" s="55"/>
      <c r="Y100" s="169"/>
      <c r="Z100" s="7"/>
      <c r="AA100" s="7"/>
      <c r="AC100" s="7"/>
      <c r="AD100" s="52"/>
      <c r="AE100" s="169"/>
      <c r="AF100" s="7"/>
      <c r="AG100" s="7"/>
      <c r="AI100" s="7"/>
      <c r="AJ100" s="52"/>
      <c r="AK100" s="169"/>
      <c r="AL100" s="7"/>
      <c r="AM100" s="7"/>
      <c r="AN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ht="18" x14ac:dyDescent="0.2">
      <c r="A101" s="58"/>
      <c r="B101" s="53"/>
      <c r="C101" s="53"/>
      <c r="D101" s="53"/>
      <c r="E101" s="53"/>
      <c r="F101" s="53"/>
      <c r="G101" s="53"/>
      <c r="J101" s="53"/>
      <c r="K101" s="53"/>
      <c r="L101" s="53"/>
      <c r="M101" s="53"/>
      <c r="N101" s="53"/>
      <c r="O101" s="53"/>
      <c r="Q101" s="196"/>
      <c r="R101" s="52"/>
      <c r="S101" s="164"/>
      <c r="T101" s="54"/>
      <c r="U101" s="58"/>
      <c r="V101" s="162"/>
      <c r="W101" s="58"/>
      <c r="X101" s="55"/>
      <c r="Y101" s="169"/>
      <c r="Z101" s="7"/>
      <c r="AA101" s="7"/>
      <c r="AC101" s="7"/>
      <c r="AD101" s="52"/>
      <c r="AE101" s="169"/>
      <c r="AF101" s="7"/>
      <c r="AG101" s="7"/>
      <c r="AI101" s="7"/>
      <c r="AJ101" s="52"/>
      <c r="AK101" s="169"/>
      <c r="AL101" s="7"/>
      <c r="AM101" s="7"/>
      <c r="AN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1:58" ht="18" x14ac:dyDescent="0.2">
      <c r="A102" s="58"/>
      <c r="B102" s="53"/>
      <c r="C102" s="53"/>
      <c r="D102" s="53"/>
      <c r="E102" s="53"/>
      <c r="F102" s="53"/>
      <c r="G102" s="53"/>
      <c r="J102" s="53"/>
      <c r="K102" s="53"/>
      <c r="L102" s="53"/>
      <c r="M102" s="53"/>
      <c r="N102" s="53"/>
      <c r="O102" s="53"/>
      <c r="Q102" s="196"/>
      <c r="R102" s="52"/>
      <c r="S102" s="164"/>
      <c r="T102" s="54"/>
      <c r="U102" s="58"/>
      <c r="V102" s="162"/>
      <c r="W102" s="58"/>
      <c r="X102" s="55"/>
      <c r="Y102" s="169"/>
      <c r="Z102" s="7"/>
      <c r="AA102" s="7"/>
      <c r="AC102" s="7"/>
      <c r="AD102" s="52"/>
      <c r="AE102" s="169"/>
      <c r="AF102" s="7"/>
      <c r="AG102" s="7"/>
      <c r="AI102" s="7"/>
      <c r="AJ102" s="52"/>
      <c r="AK102" s="169"/>
      <c r="AL102" s="7"/>
      <c r="AM102" s="7"/>
      <c r="AN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ht="18" x14ac:dyDescent="0.2">
      <c r="A103" s="58"/>
      <c r="B103" s="53"/>
      <c r="C103" s="53"/>
      <c r="D103" s="53"/>
      <c r="E103" s="53"/>
      <c r="F103" s="53"/>
      <c r="G103" s="53"/>
      <c r="J103" s="53"/>
      <c r="K103" s="53"/>
      <c r="L103" s="53"/>
      <c r="M103" s="53"/>
      <c r="N103" s="53"/>
      <c r="O103" s="53"/>
      <c r="Q103" s="196"/>
      <c r="R103" s="52"/>
      <c r="S103" s="164"/>
      <c r="T103" s="54"/>
      <c r="U103" s="58"/>
      <c r="V103" s="162"/>
      <c r="W103" s="58"/>
      <c r="X103" s="55"/>
      <c r="Y103" s="169"/>
      <c r="Z103" s="7"/>
      <c r="AA103" s="7"/>
      <c r="AC103" s="7"/>
      <c r="AD103" s="52"/>
      <c r="AE103" s="169"/>
      <c r="AF103" s="7"/>
      <c r="AG103" s="7"/>
      <c r="AI103" s="7"/>
      <c r="AJ103" s="52"/>
      <c r="AK103" s="169"/>
      <c r="AL103" s="7"/>
      <c r="AM103" s="7"/>
      <c r="AN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ht="18" x14ac:dyDescent="0.2">
      <c r="A104" s="58"/>
      <c r="B104" s="53"/>
      <c r="C104" s="53"/>
      <c r="D104" s="53"/>
      <c r="E104" s="53"/>
      <c r="F104" s="53"/>
      <c r="G104" s="53"/>
      <c r="J104" s="53"/>
      <c r="K104" s="53"/>
      <c r="L104" s="53"/>
      <c r="M104" s="53"/>
      <c r="N104" s="53"/>
      <c r="O104" s="53"/>
      <c r="Q104" s="196"/>
      <c r="R104" s="52"/>
      <c r="S104" s="164"/>
      <c r="T104" s="54"/>
      <c r="U104" s="58"/>
      <c r="V104" s="162"/>
      <c r="W104" s="58"/>
      <c r="X104" s="55"/>
      <c r="Y104" s="169"/>
      <c r="Z104" s="7"/>
      <c r="AA104" s="7"/>
      <c r="AC104" s="7"/>
      <c r="AD104" s="52"/>
      <c r="AE104" s="169"/>
      <c r="AF104" s="7"/>
      <c r="AG104" s="7"/>
      <c r="AI104" s="7"/>
      <c r="AJ104" s="52"/>
      <c r="AK104" s="169"/>
      <c r="AL104" s="7"/>
      <c r="AM104" s="7"/>
      <c r="AN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ht="18" x14ac:dyDescent="0.2">
      <c r="A105" s="58"/>
      <c r="B105" s="53"/>
      <c r="C105" s="53"/>
      <c r="D105" s="53"/>
      <c r="E105" s="53"/>
      <c r="F105" s="53"/>
      <c r="G105" s="53"/>
      <c r="J105" s="53"/>
      <c r="K105" s="53"/>
      <c r="L105" s="53"/>
      <c r="M105" s="53"/>
      <c r="N105" s="53"/>
      <c r="O105" s="53"/>
      <c r="Q105" s="196"/>
      <c r="R105" s="52"/>
      <c r="S105" s="164"/>
      <c r="T105" s="54"/>
      <c r="U105" s="58"/>
      <c r="V105" s="162"/>
      <c r="W105" s="58"/>
      <c r="X105" s="55"/>
      <c r="Y105" s="169"/>
      <c r="Z105" s="7"/>
      <c r="AA105" s="7"/>
      <c r="AC105" s="7"/>
      <c r="AD105" s="52"/>
      <c r="AE105" s="169"/>
      <c r="AF105" s="7"/>
      <c r="AG105" s="7"/>
      <c r="AI105" s="7"/>
      <c r="AJ105" s="52"/>
      <c r="AK105" s="169"/>
      <c r="AL105" s="7"/>
      <c r="AM105" s="7"/>
      <c r="AN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ht="18" x14ac:dyDescent="0.2">
      <c r="A106" s="58"/>
      <c r="B106" s="53"/>
      <c r="C106" s="53"/>
      <c r="D106" s="53"/>
      <c r="E106" s="53"/>
      <c r="F106" s="53"/>
      <c r="G106" s="53"/>
      <c r="J106" s="53"/>
      <c r="K106" s="53"/>
      <c r="L106" s="53"/>
      <c r="M106" s="53"/>
      <c r="N106" s="53"/>
      <c r="O106" s="53"/>
      <c r="Q106" s="196"/>
      <c r="R106" s="52"/>
      <c r="S106" s="164"/>
      <c r="T106" s="54"/>
      <c r="U106" s="58"/>
      <c r="V106" s="162"/>
      <c r="W106" s="58"/>
      <c r="X106" s="55"/>
      <c r="Y106" s="169"/>
      <c r="Z106" s="7"/>
      <c r="AA106" s="7"/>
      <c r="AC106" s="7"/>
      <c r="AD106" s="52"/>
      <c r="AE106" s="169"/>
      <c r="AF106" s="7"/>
      <c r="AG106" s="7"/>
      <c r="AI106" s="7"/>
      <c r="AJ106" s="52"/>
      <c r="AK106" s="169"/>
      <c r="AL106" s="7"/>
      <c r="AM106" s="7"/>
      <c r="AN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ht="18" x14ac:dyDescent="0.2">
      <c r="A107" s="58"/>
      <c r="B107" s="53"/>
      <c r="C107" s="53"/>
      <c r="D107" s="53"/>
      <c r="E107" s="53"/>
      <c r="F107" s="53"/>
      <c r="G107" s="53"/>
      <c r="J107" s="53"/>
      <c r="K107" s="53"/>
      <c r="L107" s="53"/>
      <c r="M107" s="53"/>
      <c r="N107" s="53"/>
      <c r="O107" s="53"/>
      <c r="Q107" s="196"/>
      <c r="R107" s="52"/>
      <c r="S107" s="164"/>
      <c r="T107" s="54"/>
      <c r="U107" s="58"/>
      <c r="V107" s="162"/>
      <c r="W107" s="58"/>
      <c r="X107" s="55"/>
      <c r="Y107" s="169"/>
      <c r="Z107" s="7"/>
      <c r="AA107" s="7"/>
      <c r="AC107" s="7"/>
      <c r="AD107" s="52"/>
      <c r="AE107" s="169"/>
      <c r="AF107" s="7"/>
      <c r="AG107" s="7"/>
      <c r="AI107" s="7"/>
      <c r="AJ107" s="52"/>
      <c r="AK107" s="169"/>
      <c r="AL107" s="7"/>
      <c r="AM107" s="7"/>
      <c r="AN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58" ht="18" x14ac:dyDescent="0.2">
      <c r="A108" s="58"/>
      <c r="B108" s="53"/>
      <c r="C108" s="53"/>
      <c r="D108" s="53"/>
      <c r="E108" s="53"/>
      <c r="F108" s="53"/>
      <c r="G108" s="53"/>
      <c r="J108" s="53"/>
      <c r="K108" s="53"/>
      <c r="L108" s="53"/>
      <c r="M108" s="53"/>
      <c r="N108" s="53"/>
      <c r="O108" s="53"/>
      <c r="Q108" s="196"/>
      <c r="R108" s="52"/>
      <c r="S108" s="164"/>
      <c r="T108" s="54"/>
      <c r="U108" s="58"/>
      <c r="V108" s="162"/>
      <c r="W108" s="58"/>
      <c r="X108" s="55"/>
      <c r="Y108" s="169"/>
      <c r="Z108" s="7"/>
      <c r="AA108" s="7"/>
      <c r="AC108" s="7"/>
      <c r="AD108" s="52"/>
      <c r="AE108" s="169"/>
      <c r="AF108" s="7"/>
      <c r="AG108" s="7"/>
      <c r="AI108" s="7"/>
      <c r="AJ108" s="52"/>
      <c r="AK108" s="169"/>
      <c r="AL108" s="7"/>
      <c r="AM108" s="7"/>
      <c r="AN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58" ht="18" x14ac:dyDescent="0.2">
      <c r="A109" s="58"/>
      <c r="B109" s="53"/>
      <c r="C109" s="53"/>
      <c r="D109" s="53"/>
      <c r="E109" s="53"/>
      <c r="F109" s="53"/>
      <c r="G109" s="53"/>
      <c r="J109" s="53"/>
      <c r="K109" s="53"/>
      <c r="L109" s="53"/>
      <c r="M109" s="53"/>
      <c r="N109" s="53"/>
      <c r="O109" s="53"/>
      <c r="Q109" s="196"/>
      <c r="R109" s="52"/>
      <c r="S109" s="164"/>
      <c r="T109" s="54"/>
      <c r="U109" s="58"/>
      <c r="V109" s="162"/>
      <c r="W109" s="58"/>
      <c r="X109" s="55"/>
      <c r="Y109" s="169"/>
      <c r="Z109" s="7"/>
      <c r="AA109" s="7"/>
      <c r="AC109" s="7"/>
      <c r="AD109" s="52"/>
      <c r="AE109" s="169"/>
      <c r="AF109" s="7"/>
      <c r="AG109" s="7"/>
      <c r="AI109" s="7"/>
      <c r="AJ109" s="52"/>
      <c r="AK109" s="169"/>
      <c r="AL109" s="7"/>
      <c r="AM109" s="7"/>
      <c r="AN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58" ht="18" x14ac:dyDescent="0.2">
      <c r="A110" s="58"/>
      <c r="B110" s="53"/>
      <c r="C110" s="53"/>
      <c r="D110" s="53"/>
      <c r="E110" s="53"/>
      <c r="F110" s="53"/>
      <c r="G110" s="53"/>
      <c r="J110" s="53"/>
      <c r="K110" s="53"/>
      <c r="L110" s="53"/>
      <c r="M110" s="53"/>
      <c r="N110" s="53"/>
      <c r="O110" s="53"/>
      <c r="Q110" s="196"/>
      <c r="R110" s="52"/>
      <c r="S110" s="164"/>
      <c r="T110" s="54"/>
      <c r="U110" s="58"/>
      <c r="V110" s="162"/>
      <c r="W110" s="58"/>
      <c r="X110" s="55"/>
      <c r="Y110" s="169"/>
      <c r="Z110" s="7"/>
      <c r="AA110" s="7"/>
      <c r="AC110" s="7"/>
      <c r="AD110" s="52"/>
      <c r="AE110" s="169"/>
      <c r="AF110" s="7"/>
      <c r="AG110" s="7"/>
      <c r="AI110" s="7"/>
      <c r="AJ110" s="52"/>
      <c r="AK110" s="169"/>
      <c r="AL110" s="7"/>
      <c r="AM110" s="7"/>
      <c r="AN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58" ht="18" x14ac:dyDescent="0.2">
      <c r="A111" s="58"/>
      <c r="B111" s="53"/>
      <c r="C111" s="53"/>
      <c r="D111" s="53"/>
      <c r="E111" s="53"/>
      <c r="F111" s="53"/>
      <c r="G111" s="53"/>
      <c r="J111" s="53"/>
      <c r="K111" s="53"/>
      <c r="L111" s="53"/>
      <c r="M111" s="53"/>
      <c r="N111" s="53"/>
      <c r="O111" s="53"/>
      <c r="Q111" s="196"/>
      <c r="R111" s="52"/>
      <c r="S111" s="164"/>
      <c r="T111" s="54"/>
      <c r="U111" s="58"/>
      <c r="V111" s="162"/>
      <c r="W111" s="58"/>
      <c r="X111" s="55"/>
      <c r="Y111" s="169"/>
      <c r="Z111" s="7"/>
      <c r="AA111" s="7"/>
      <c r="AC111" s="7"/>
      <c r="AD111" s="52"/>
      <c r="AE111" s="169"/>
      <c r="AF111" s="7"/>
      <c r="AG111" s="7"/>
      <c r="AI111" s="7"/>
      <c r="AJ111" s="52"/>
      <c r="AK111" s="169"/>
      <c r="AL111" s="7"/>
      <c r="AM111" s="7"/>
      <c r="AN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58" ht="18" x14ac:dyDescent="0.2">
      <c r="A112" s="58"/>
      <c r="B112" s="53"/>
      <c r="C112" s="53"/>
      <c r="D112" s="53"/>
      <c r="E112" s="53"/>
      <c r="F112" s="53"/>
      <c r="G112" s="53"/>
      <c r="J112" s="53"/>
      <c r="K112" s="53"/>
      <c r="L112" s="53"/>
      <c r="M112" s="53"/>
      <c r="N112" s="53"/>
      <c r="O112" s="53"/>
      <c r="Q112" s="196"/>
      <c r="R112" s="52"/>
      <c r="S112" s="164"/>
      <c r="T112" s="54"/>
      <c r="U112" s="58"/>
      <c r="V112" s="162"/>
      <c r="W112" s="58"/>
      <c r="X112" s="55"/>
      <c r="Y112" s="169"/>
      <c r="Z112" s="7"/>
      <c r="AA112" s="7"/>
      <c r="AC112" s="7"/>
      <c r="AD112" s="52"/>
      <c r="AE112" s="169"/>
      <c r="AF112" s="7"/>
      <c r="AG112" s="7"/>
      <c r="AI112" s="7"/>
      <c r="AJ112" s="52"/>
      <c r="AK112" s="169"/>
      <c r="AL112" s="7"/>
      <c r="AM112" s="7"/>
      <c r="AN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58" ht="18" x14ac:dyDescent="0.2">
      <c r="A113" s="58"/>
      <c r="B113" s="53"/>
      <c r="C113" s="53"/>
      <c r="D113" s="53"/>
      <c r="E113" s="53"/>
      <c r="F113" s="53"/>
      <c r="G113" s="53"/>
      <c r="J113" s="53"/>
      <c r="K113" s="53"/>
      <c r="L113" s="53"/>
      <c r="M113" s="53"/>
      <c r="N113" s="53"/>
      <c r="O113" s="53"/>
      <c r="Q113" s="196"/>
      <c r="R113" s="52"/>
      <c r="S113" s="164"/>
      <c r="T113" s="54"/>
      <c r="U113" s="58"/>
      <c r="V113" s="162"/>
      <c r="W113" s="58"/>
      <c r="X113" s="55"/>
      <c r="Y113" s="169"/>
      <c r="Z113" s="7"/>
      <c r="AA113" s="7"/>
      <c r="AC113" s="7"/>
      <c r="AD113" s="52"/>
      <c r="AE113" s="169"/>
      <c r="AF113" s="7"/>
      <c r="AG113" s="7"/>
      <c r="AI113" s="7"/>
      <c r="AJ113" s="52"/>
      <c r="AK113" s="169"/>
      <c r="AL113" s="7"/>
      <c r="AM113" s="7"/>
      <c r="AN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58" ht="18" x14ac:dyDescent="0.2">
      <c r="A114" s="58"/>
      <c r="B114" s="53"/>
      <c r="C114" s="53"/>
      <c r="D114" s="53"/>
      <c r="E114" s="53"/>
      <c r="F114" s="53"/>
      <c r="G114" s="53"/>
      <c r="J114" s="53"/>
      <c r="K114" s="53"/>
      <c r="L114" s="53"/>
      <c r="M114" s="53"/>
      <c r="N114" s="53"/>
      <c r="O114" s="53"/>
      <c r="Q114" s="196"/>
      <c r="R114" s="52"/>
      <c r="S114" s="164"/>
      <c r="T114" s="54"/>
      <c r="U114" s="58"/>
      <c r="V114" s="162"/>
      <c r="W114" s="58"/>
      <c r="X114" s="55"/>
      <c r="Y114" s="169"/>
      <c r="Z114" s="7"/>
      <c r="AA114" s="7"/>
      <c r="AC114" s="7"/>
      <c r="AD114" s="52"/>
      <c r="AE114" s="169"/>
      <c r="AF114" s="7"/>
      <c r="AG114" s="7"/>
      <c r="AI114" s="7"/>
      <c r="AJ114" s="52"/>
      <c r="AK114" s="169"/>
      <c r="AL114" s="7"/>
      <c r="AM114" s="7"/>
      <c r="AN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ht="18" x14ac:dyDescent="0.2">
      <c r="A115" s="58"/>
      <c r="B115" s="53"/>
      <c r="C115" s="53"/>
      <c r="D115" s="53"/>
      <c r="E115" s="53"/>
      <c r="F115" s="53"/>
      <c r="G115" s="53"/>
      <c r="J115" s="53"/>
      <c r="K115" s="53"/>
      <c r="L115" s="53"/>
      <c r="M115" s="53"/>
      <c r="N115" s="53"/>
      <c r="O115" s="53"/>
      <c r="Q115" s="196"/>
      <c r="R115" s="52"/>
      <c r="S115" s="164"/>
      <c r="T115" s="54"/>
      <c r="U115" s="58"/>
      <c r="V115" s="162"/>
      <c r="W115" s="58"/>
      <c r="X115" s="55"/>
      <c r="Y115" s="169"/>
      <c r="Z115" s="7"/>
      <c r="AA115" s="7"/>
      <c r="AC115" s="7"/>
      <c r="AD115" s="52"/>
      <c r="AE115" s="169"/>
      <c r="AF115" s="7"/>
      <c r="AG115" s="7"/>
      <c r="AI115" s="7"/>
      <c r="AJ115" s="52"/>
      <c r="AK115" s="169"/>
      <c r="AL115" s="7"/>
      <c r="AM115" s="7"/>
      <c r="AN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58" ht="18" x14ac:dyDescent="0.2">
      <c r="A116" s="58"/>
      <c r="B116" s="53"/>
      <c r="C116" s="53"/>
      <c r="D116" s="53"/>
      <c r="E116" s="53"/>
      <c r="F116" s="53"/>
      <c r="G116" s="53"/>
      <c r="J116" s="53"/>
      <c r="K116" s="53"/>
      <c r="L116" s="53"/>
      <c r="M116" s="53"/>
      <c r="N116" s="53"/>
      <c r="O116" s="53"/>
      <c r="Q116" s="196"/>
      <c r="R116" s="52"/>
      <c r="S116" s="164"/>
      <c r="T116" s="54"/>
      <c r="U116" s="58"/>
      <c r="V116" s="162"/>
      <c r="W116" s="58"/>
      <c r="X116" s="55"/>
      <c r="Y116" s="169"/>
      <c r="Z116" s="7"/>
      <c r="AA116" s="7"/>
      <c r="AC116" s="7"/>
      <c r="AD116" s="52"/>
      <c r="AE116" s="169"/>
      <c r="AF116" s="7"/>
      <c r="AG116" s="7"/>
      <c r="AI116" s="7"/>
      <c r="AJ116" s="52"/>
      <c r="AK116" s="169"/>
      <c r="AL116" s="7"/>
      <c r="AM116" s="7"/>
      <c r="AN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58" ht="18" x14ac:dyDescent="0.2">
      <c r="A117" s="58"/>
      <c r="B117" s="53"/>
      <c r="C117" s="53"/>
      <c r="D117" s="53"/>
      <c r="E117" s="53"/>
      <c r="F117" s="53"/>
      <c r="G117" s="53"/>
      <c r="J117" s="53"/>
      <c r="K117" s="53"/>
      <c r="L117" s="53"/>
      <c r="M117" s="53"/>
      <c r="N117" s="53"/>
      <c r="O117" s="53"/>
      <c r="Q117" s="196"/>
      <c r="R117" s="52"/>
      <c r="S117" s="164"/>
      <c r="T117" s="54"/>
      <c r="U117" s="58"/>
      <c r="V117" s="162"/>
      <c r="W117" s="58"/>
      <c r="X117" s="55"/>
      <c r="Y117" s="169"/>
      <c r="Z117" s="7"/>
      <c r="AA117" s="7"/>
      <c r="AC117" s="7"/>
      <c r="AD117" s="52"/>
      <c r="AE117" s="169"/>
      <c r="AF117" s="7"/>
      <c r="AG117" s="7"/>
      <c r="AI117" s="7"/>
      <c r="AJ117" s="52"/>
      <c r="AK117" s="169"/>
      <c r="AL117" s="7"/>
      <c r="AM117" s="7"/>
      <c r="AN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58" ht="18" x14ac:dyDescent="0.2">
      <c r="A118" s="58"/>
      <c r="B118" s="53"/>
      <c r="C118" s="53"/>
      <c r="D118" s="53"/>
      <c r="E118" s="53"/>
      <c r="F118" s="53"/>
      <c r="G118" s="53"/>
      <c r="J118" s="53"/>
      <c r="K118" s="53"/>
      <c r="L118" s="53"/>
      <c r="M118" s="53"/>
      <c r="N118" s="53"/>
      <c r="O118" s="53"/>
      <c r="Q118" s="196"/>
      <c r="R118" s="52"/>
      <c r="S118" s="164"/>
      <c r="T118" s="54"/>
      <c r="U118" s="58"/>
      <c r="V118" s="162"/>
      <c r="W118" s="58"/>
      <c r="X118" s="55"/>
      <c r="Y118" s="169"/>
      <c r="Z118" s="7"/>
      <c r="AA118" s="7"/>
      <c r="AC118" s="7"/>
      <c r="AD118" s="52"/>
      <c r="AE118" s="169"/>
      <c r="AF118" s="7"/>
      <c r="AG118" s="7"/>
      <c r="AI118" s="7"/>
      <c r="AJ118" s="52"/>
      <c r="AK118" s="169"/>
      <c r="AL118" s="7"/>
      <c r="AM118" s="7"/>
      <c r="AN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58" ht="18" x14ac:dyDescent="0.2">
      <c r="A119" s="58"/>
      <c r="B119" s="53"/>
      <c r="C119" s="53"/>
      <c r="D119" s="53"/>
      <c r="E119" s="53"/>
      <c r="F119" s="53"/>
      <c r="G119" s="53"/>
      <c r="J119" s="53"/>
      <c r="K119" s="53"/>
      <c r="L119" s="53"/>
      <c r="M119" s="53"/>
      <c r="N119" s="53"/>
      <c r="O119" s="53"/>
      <c r="Q119" s="196"/>
      <c r="R119" s="52"/>
      <c r="S119" s="164"/>
      <c r="T119" s="54"/>
      <c r="U119" s="58"/>
      <c r="V119" s="162"/>
      <c r="W119" s="58"/>
      <c r="X119" s="55"/>
      <c r="Y119" s="169"/>
      <c r="Z119" s="7"/>
      <c r="AA119" s="7"/>
      <c r="AC119" s="7"/>
      <c r="AD119" s="52"/>
      <c r="AE119" s="169"/>
      <c r="AF119" s="7"/>
      <c r="AG119" s="7"/>
      <c r="AI119" s="7"/>
      <c r="AJ119" s="52"/>
      <c r="AK119" s="169"/>
      <c r="AL119" s="7"/>
      <c r="AM119" s="7"/>
      <c r="AN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58" ht="18" x14ac:dyDescent="0.2">
      <c r="A120" s="58"/>
      <c r="B120" s="53"/>
      <c r="C120" s="53"/>
      <c r="D120" s="53"/>
      <c r="E120" s="53"/>
      <c r="F120" s="53"/>
      <c r="G120" s="53"/>
      <c r="J120" s="53"/>
      <c r="K120" s="53"/>
      <c r="L120" s="53"/>
      <c r="M120" s="53"/>
      <c r="N120" s="53"/>
      <c r="O120" s="53"/>
      <c r="Q120" s="196"/>
      <c r="R120" s="52"/>
      <c r="S120" s="164"/>
      <c r="T120" s="54"/>
      <c r="U120" s="58"/>
      <c r="V120" s="162"/>
      <c r="W120" s="58"/>
      <c r="X120" s="55"/>
      <c r="Y120" s="169"/>
      <c r="Z120" s="7"/>
      <c r="AA120" s="7"/>
      <c r="AC120" s="7"/>
      <c r="AD120" s="52"/>
      <c r="AE120" s="169"/>
      <c r="AF120" s="7"/>
      <c r="AG120" s="7"/>
      <c r="AI120" s="7"/>
      <c r="AJ120" s="52"/>
      <c r="AK120" s="169"/>
      <c r="AL120" s="7"/>
      <c r="AM120" s="7"/>
      <c r="AN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58" ht="18" x14ac:dyDescent="0.2">
      <c r="A121" s="58"/>
      <c r="B121" s="53"/>
      <c r="C121" s="53"/>
      <c r="D121" s="53"/>
      <c r="E121" s="53"/>
      <c r="F121" s="53"/>
      <c r="G121" s="53"/>
      <c r="J121" s="53"/>
      <c r="K121" s="53"/>
      <c r="L121" s="53"/>
      <c r="M121" s="53"/>
      <c r="N121" s="53"/>
      <c r="O121" s="53"/>
      <c r="Q121" s="196"/>
      <c r="R121" s="52"/>
      <c r="S121" s="164"/>
      <c r="T121" s="54"/>
      <c r="U121" s="58"/>
      <c r="V121" s="162"/>
      <c r="W121" s="58"/>
      <c r="X121" s="55"/>
      <c r="Y121" s="169"/>
      <c r="Z121" s="7"/>
      <c r="AA121" s="7"/>
      <c r="AC121" s="7"/>
      <c r="AD121" s="52"/>
      <c r="AE121" s="169"/>
      <c r="AF121" s="7"/>
      <c r="AG121" s="7"/>
      <c r="AI121" s="7"/>
      <c r="AJ121" s="52"/>
      <c r="AK121" s="169"/>
      <c r="AL121" s="7"/>
      <c r="AM121" s="7"/>
      <c r="AN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58" ht="18" x14ac:dyDescent="0.2">
      <c r="A122" s="58"/>
      <c r="B122" s="53"/>
      <c r="C122" s="53"/>
      <c r="D122" s="53"/>
      <c r="E122" s="53"/>
      <c r="F122" s="53"/>
      <c r="G122" s="53"/>
      <c r="J122" s="53"/>
      <c r="K122" s="53"/>
      <c r="L122" s="53"/>
      <c r="M122" s="53"/>
      <c r="N122" s="53"/>
      <c r="O122" s="53"/>
      <c r="Q122" s="196"/>
      <c r="R122" s="52"/>
      <c r="S122" s="164"/>
      <c r="T122" s="54"/>
      <c r="U122" s="58"/>
      <c r="V122" s="162"/>
      <c r="W122" s="58"/>
      <c r="X122" s="55"/>
      <c r="Y122" s="169"/>
      <c r="Z122" s="7"/>
      <c r="AA122" s="7"/>
      <c r="AC122" s="7"/>
      <c r="AD122" s="52"/>
      <c r="AE122" s="169"/>
      <c r="AF122" s="7"/>
      <c r="AG122" s="7"/>
      <c r="AI122" s="7"/>
      <c r="AJ122" s="52"/>
      <c r="AK122" s="169"/>
      <c r="AL122" s="7"/>
      <c r="AM122" s="7"/>
      <c r="AN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ht="18" x14ac:dyDescent="0.2">
      <c r="A123" s="58"/>
      <c r="B123" s="53"/>
      <c r="C123" s="53"/>
      <c r="D123" s="53"/>
      <c r="E123" s="53"/>
      <c r="F123" s="53"/>
      <c r="G123" s="53"/>
      <c r="J123" s="53"/>
      <c r="K123" s="53"/>
      <c r="L123" s="53"/>
      <c r="M123" s="53"/>
      <c r="N123" s="53"/>
      <c r="O123" s="53"/>
      <c r="Q123" s="196"/>
      <c r="R123" s="52"/>
      <c r="S123" s="164"/>
      <c r="T123" s="54"/>
      <c r="U123" s="58"/>
      <c r="V123" s="162"/>
      <c r="W123" s="58"/>
      <c r="X123" s="55"/>
      <c r="Y123" s="169"/>
      <c r="Z123" s="7"/>
      <c r="AA123" s="7"/>
      <c r="AC123" s="7"/>
      <c r="AD123" s="52"/>
      <c r="AE123" s="169"/>
      <c r="AF123" s="7"/>
      <c r="AG123" s="7"/>
      <c r="AI123" s="7"/>
      <c r="AJ123" s="52"/>
      <c r="AK123" s="169"/>
      <c r="AL123" s="7"/>
      <c r="AM123" s="7"/>
      <c r="AN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ht="18" x14ac:dyDescent="0.2">
      <c r="A124" s="58"/>
      <c r="B124" s="53"/>
      <c r="C124" s="53"/>
      <c r="D124" s="53"/>
      <c r="E124" s="53"/>
      <c r="F124" s="53"/>
      <c r="G124" s="53"/>
      <c r="J124" s="53"/>
      <c r="K124" s="53"/>
      <c r="L124" s="53"/>
      <c r="M124" s="53"/>
      <c r="N124" s="53"/>
      <c r="O124" s="53"/>
      <c r="Q124" s="196"/>
      <c r="R124" s="52"/>
      <c r="S124" s="164"/>
      <c r="T124" s="54"/>
      <c r="U124" s="58"/>
      <c r="V124" s="162"/>
      <c r="W124" s="58"/>
      <c r="X124" s="55"/>
      <c r="Y124" s="169"/>
      <c r="Z124" s="7"/>
      <c r="AA124" s="7"/>
      <c r="AC124" s="7"/>
      <c r="AD124" s="52"/>
      <c r="AE124" s="169"/>
      <c r="AF124" s="7"/>
      <c r="AG124" s="7"/>
      <c r="AI124" s="7"/>
      <c r="AJ124" s="52"/>
      <c r="AK124" s="169"/>
      <c r="AL124" s="7"/>
      <c r="AM124" s="7"/>
      <c r="AN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ht="18" x14ac:dyDescent="0.2">
      <c r="A125" s="58"/>
      <c r="B125" s="53"/>
      <c r="C125" s="53"/>
      <c r="D125" s="53"/>
      <c r="E125" s="53"/>
      <c r="F125" s="53"/>
      <c r="G125" s="53"/>
      <c r="J125" s="53"/>
      <c r="K125" s="53"/>
      <c r="L125" s="53"/>
      <c r="M125" s="53"/>
      <c r="N125" s="53"/>
      <c r="O125" s="53"/>
      <c r="Q125" s="196"/>
      <c r="R125" s="52"/>
      <c r="S125" s="164"/>
      <c r="T125" s="54"/>
      <c r="U125" s="58"/>
      <c r="V125" s="162"/>
      <c r="W125" s="58"/>
      <c r="X125" s="55"/>
      <c r="Y125" s="169"/>
      <c r="Z125" s="7"/>
      <c r="AA125" s="7"/>
      <c r="AC125" s="7"/>
      <c r="AD125" s="52"/>
      <c r="AE125" s="169"/>
      <c r="AF125" s="7"/>
      <c r="AG125" s="7"/>
      <c r="AI125" s="7"/>
      <c r="AJ125" s="52"/>
      <c r="AK125" s="169"/>
      <c r="AL125" s="7"/>
      <c r="AM125" s="7"/>
      <c r="AN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18" x14ac:dyDescent="0.2">
      <c r="A126" s="58"/>
      <c r="B126" s="53"/>
      <c r="C126" s="53"/>
      <c r="D126" s="53"/>
      <c r="E126" s="53"/>
      <c r="F126" s="53"/>
      <c r="G126" s="53"/>
      <c r="J126" s="53"/>
      <c r="K126" s="53"/>
      <c r="L126" s="53"/>
      <c r="M126" s="53"/>
      <c r="N126" s="53"/>
      <c r="O126" s="53"/>
      <c r="Q126" s="196"/>
      <c r="R126" s="52"/>
      <c r="S126" s="164"/>
      <c r="T126" s="54"/>
      <c r="U126" s="58"/>
      <c r="V126" s="162"/>
      <c r="W126" s="58"/>
      <c r="X126" s="55"/>
      <c r="Y126" s="169"/>
      <c r="Z126" s="7"/>
      <c r="AA126" s="7"/>
      <c r="AC126" s="7"/>
      <c r="AD126" s="52"/>
      <c r="AE126" s="169"/>
      <c r="AF126" s="7"/>
      <c r="AG126" s="7"/>
      <c r="AI126" s="7"/>
      <c r="AJ126" s="52"/>
      <c r="AK126" s="169"/>
      <c r="AL126" s="7"/>
      <c r="AM126" s="7"/>
      <c r="AN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ht="18" x14ac:dyDescent="0.2">
      <c r="A127" s="58"/>
      <c r="B127" s="53"/>
      <c r="C127" s="53"/>
      <c r="D127" s="53"/>
      <c r="E127" s="53"/>
      <c r="F127" s="53"/>
      <c r="G127" s="53"/>
      <c r="J127" s="53"/>
      <c r="K127" s="53"/>
      <c r="L127" s="53"/>
      <c r="M127" s="53"/>
      <c r="N127" s="53"/>
      <c r="O127" s="53"/>
      <c r="Q127" s="196"/>
      <c r="R127" s="52"/>
      <c r="S127" s="164"/>
      <c r="T127" s="54"/>
      <c r="U127" s="58"/>
      <c r="V127" s="162"/>
      <c r="W127" s="58"/>
      <c r="X127" s="55"/>
      <c r="Y127" s="169"/>
      <c r="Z127" s="7"/>
      <c r="AA127" s="7"/>
      <c r="AC127" s="7"/>
      <c r="AD127" s="52"/>
      <c r="AE127" s="169"/>
      <c r="AF127" s="7"/>
      <c r="AG127" s="7"/>
      <c r="AI127" s="7"/>
      <c r="AJ127" s="52"/>
      <c r="AK127" s="169"/>
      <c r="AL127" s="7"/>
      <c r="AM127" s="7"/>
      <c r="AN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18" x14ac:dyDescent="0.2">
      <c r="A128" s="58"/>
      <c r="B128" s="53"/>
      <c r="C128" s="53"/>
      <c r="D128" s="53"/>
      <c r="E128" s="53"/>
      <c r="F128" s="53"/>
      <c r="G128" s="53"/>
      <c r="J128" s="53"/>
      <c r="K128" s="53"/>
      <c r="L128" s="53"/>
      <c r="M128" s="53"/>
      <c r="N128" s="53"/>
      <c r="O128" s="53"/>
      <c r="Q128" s="196"/>
      <c r="R128" s="52"/>
      <c r="S128" s="164"/>
      <c r="T128" s="54"/>
      <c r="U128" s="58"/>
      <c r="V128" s="162"/>
      <c r="W128" s="58"/>
      <c r="X128" s="55"/>
      <c r="Y128" s="169"/>
      <c r="Z128" s="7"/>
      <c r="AA128" s="7"/>
      <c r="AC128" s="7"/>
      <c r="AD128" s="52"/>
      <c r="AE128" s="169"/>
      <c r="AF128" s="7"/>
      <c r="AG128" s="7"/>
      <c r="AI128" s="7"/>
      <c r="AJ128" s="52"/>
      <c r="AK128" s="169"/>
      <c r="AL128" s="7"/>
      <c r="AM128" s="7"/>
      <c r="AN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58" ht="18" x14ac:dyDescent="0.2">
      <c r="A129" s="58"/>
      <c r="B129" s="53"/>
      <c r="C129" s="53"/>
      <c r="D129" s="53"/>
      <c r="E129" s="53"/>
      <c r="F129" s="53"/>
      <c r="G129" s="53"/>
      <c r="J129" s="53"/>
      <c r="K129" s="53"/>
      <c r="L129" s="53"/>
      <c r="M129" s="53"/>
      <c r="N129" s="53"/>
      <c r="O129" s="53"/>
      <c r="Q129" s="196"/>
      <c r="R129" s="52"/>
      <c r="S129" s="164"/>
      <c r="T129" s="54"/>
      <c r="U129" s="58"/>
      <c r="V129" s="162"/>
      <c r="W129" s="58"/>
      <c r="X129" s="55"/>
      <c r="Y129" s="169"/>
      <c r="Z129" s="7"/>
      <c r="AA129" s="7"/>
      <c r="AC129" s="7"/>
      <c r="AD129" s="52"/>
      <c r="AE129" s="169"/>
      <c r="AF129" s="7"/>
      <c r="AG129" s="7"/>
      <c r="AI129" s="7"/>
      <c r="AJ129" s="52"/>
      <c r="AK129" s="169"/>
      <c r="AL129" s="7"/>
      <c r="AM129" s="7"/>
      <c r="AN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58" ht="18" x14ac:dyDescent="0.2">
      <c r="A130" s="58"/>
      <c r="B130" s="53"/>
      <c r="C130" s="53"/>
      <c r="D130" s="53"/>
      <c r="E130" s="53"/>
      <c r="F130" s="53"/>
      <c r="G130" s="53"/>
      <c r="J130" s="53"/>
      <c r="K130" s="53"/>
      <c r="L130" s="53"/>
      <c r="M130" s="53"/>
      <c r="N130" s="53"/>
      <c r="O130" s="53"/>
      <c r="Q130" s="196"/>
      <c r="R130" s="52"/>
      <c r="S130" s="164"/>
      <c r="T130" s="54"/>
      <c r="U130" s="58"/>
      <c r="V130" s="162"/>
      <c r="W130" s="58"/>
      <c r="X130" s="55"/>
      <c r="Y130" s="169"/>
      <c r="Z130" s="7"/>
      <c r="AA130" s="7"/>
      <c r="AC130" s="7"/>
      <c r="AD130" s="52"/>
      <c r="AE130" s="169"/>
      <c r="AF130" s="7"/>
      <c r="AG130" s="7"/>
      <c r="AI130" s="7"/>
      <c r="AJ130" s="52"/>
      <c r="AK130" s="169"/>
      <c r="AL130" s="7"/>
      <c r="AM130" s="7"/>
      <c r="AN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ht="18" x14ac:dyDescent="0.2">
      <c r="A131" s="58"/>
      <c r="B131" s="53"/>
      <c r="C131" s="53"/>
      <c r="D131" s="53"/>
      <c r="E131" s="53"/>
      <c r="F131" s="53"/>
      <c r="G131" s="53"/>
      <c r="J131" s="53"/>
      <c r="K131" s="53"/>
      <c r="L131" s="53"/>
      <c r="M131" s="53"/>
      <c r="N131" s="53"/>
      <c r="O131" s="53"/>
      <c r="Q131" s="196"/>
      <c r="R131" s="52"/>
      <c r="S131" s="164"/>
      <c r="T131" s="54"/>
      <c r="U131" s="58"/>
      <c r="V131" s="162"/>
      <c r="W131" s="58"/>
      <c r="X131" s="55"/>
      <c r="Y131" s="169"/>
      <c r="Z131" s="7"/>
      <c r="AA131" s="7"/>
      <c r="AC131" s="7"/>
      <c r="AD131" s="52"/>
      <c r="AE131" s="169"/>
      <c r="AF131" s="7"/>
      <c r="AG131" s="7"/>
      <c r="AI131" s="7"/>
      <c r="AJ131" s="52"/>
      <c r="AK131" s="169"/>
      <c r="AL131" s="7"/>
      <c r="AM131" s="7"/>
      <c r="AN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ht="18" x14ac:dyDescent="0.2">
      <c r="A132" s="58"/>
      <c r="B132" s="53"/>
      <c r="C132" s="53"/>
      <c r="D132" s="53"/>
      <c r="E132" s="53"/>
      <c r="F132" s="53"/>
      <c r="G132" s="53"/>
      <c r="J132" s="53"/>
      <c r="K132" s="53"/>
      <c r="L132" s="53"/>
      <c r="M132" s="53"/>
      <c r="N132" s="53"/>
      <c r="O132" s="53"/>
      <c r="Q132" s="196"/>
      <c r="R132" s="52"/>
      <c r="S132" s="164"/>
      <c r="T132" s="54"/>
      <c r="U132" s="58"/>
      <c r="V132" s="162"/>
      <c r="W132" s="58"/>
      <c r="X132" s="55"/>
      <c r="Y132" s="169"/>
      <c r="Z132" s="7"/>
      <c r="AA132" s="7"/>
      <c r="AC132" s="7"/>
      <c r="AD132" s="52"/>
      <c r="AE132" s="169"/>
      <c r="AF132" s="7"/>
      <c r="AG132" s="7"/>
      <c r="AI132" s="7"/>
      <c r="AJ132" s="52"/>
      <c r="AK132" s="169"/>
      <c r="AL132" s="7"/>
      <c r="AM132" s="7"/>
      <c r="AN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ht="18" x14ac:dyDescent="0.2">
      <c r="A133" s="58"/>
      <c r="B133" s="53"/>
      <c r="C133" s="53"/>
      <c r="D133" s="53"/>
      <c r="E133" s="53"/>
      <c r="F133" s="53"/>
      <c r="G133" s="53"/>
      <c r="J133" s="53"/>
      <c r="K133" s="53"/>
      <c r="L133" s="53"/>
      <c r="M133" s="53"/>
      <c r="N133" s="53"/>
      <c r="O133" s="53"/>
      <c r="Q133" s="196"/>
      <c r="R133" s="52"/>
      <c r="S133" s="164"/>
      <c r="T133" s="54"/>
      <c r="U133" s="58"/>
      <c r="V133" s="162"/>
      <c r="W133" s="58"/>
      <c r="X133" s="55"/>
      <c r="Y133" s="169"/>
      <c r="Z133" s="7"/>
      <c r="AA133" s="7"/>
      <c r="AC133" s="7"/>
      <c r="AD133" s="52"/>
      <c r="AE133" s="169"/>
      <c r="AF133" s="7"/>
      <c r="AG133" s="7"/>
      <c r="AI133" s="7"/>
      <c r="AJ133" s="52"/>
      <c r="AK133" s="169"/>
      <c r="AL133" s="7"/>
      <c r="AM133" s="7"/>
      <c r="AN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ht="18" x14ac:dyDescent="0.2">
      <c r="A134" s="58"/>
      <c r="B134" s="53"/>
      <c r="C134" s="53"/>
      <c r="D134" s="53"/>
      <c r="E134" s="53"/>
      <c r="F134" s="53"/>
      <c r="G134" s="53"/>
      <c r="J134" s="53"/>
      <c r="K134" s="53"/>
      <c r="L134" s="53"/>
      <c r="M134" s="53"/>
      <c r="N134" s="53"/>
      <c r="O134" s="53"/>
      <c r="Q134" s="196"/>
      <c r="R134" s="52"/>
      <c r="S134" s="164"/>
      <c r="T134" s="54"/>
      <c r="U134" s="58"/>
      <c r="V134" s="162"/>
      <c r="W134" s="58"/>
      <c r="X134" s="55"/>
      <c r="Y134" s="169"/>
      <c r="Z134" s="7"/>
      <c r="AA134" s="7"/>
      <c r="AC134" s="7"/>
      <c r="AD134" s="52"/>
      <c r="AE134" s="169"/>
      <c r="AF134" s="7"/>
      <c r="AG134" s="7"/>
      <c r="AI134" s="7"/>
      <c r="AJ134" s="52"/>
      <c r="AK134" s="169"/>
      <c r="AL134" s="7"/>
      <c r="AM134" s="7"/>
      <c r="AN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ht="18" x14ac:dyDescent="0.2">
      <c r="A135" s="58"/>
      <c r="B135" s="53"/>
      <c r="C135" s="53"/>
      <c r="D135" s="53"/>
      <c r="E135" s="53"/>
      <c r="F135" s="53"/>
      <c r="G135" s="53"/>
      <c r="J135" s="53"/>
      <c r="K135" s="53"/>
      <c r="L135" s="53"/>
      <c r="M135" s="53"/>
      <c r="N135" s="53"/>
      <c r="O135" s="53"/>
      <c r="Q135" s="196"/>
      <c r="R135" s="52"/>
      <c r="S135" s="164"/>
      <c r="T135" s="54"/>
      <c r="U135" s="58"/>
      <c r="V135" s="162"/>
      <c r="W135" s="58"/>
      <c r="X135" s="55"/>
      <c r="Y135" s="169"/>
      <c r="Z135" s="7"/>
      <c r="AA135" s="7"/>
      <c r="AC135" s="7"/>
      <c r="AD135" s="52"/>
      <c r="AE135" s="169"/>
      <c r="AF135" s="7"/>
      <c r="AG135" s="7"/>
      <c r="AI135" s="7"/>
      <c r="AJ135" s="52"/>
      <c r="AK135" s="169"/>
      <c r="AL135" s="7"/>
      <c r="AM135" s="7"/>
      <c r="AN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ht="18" x14ac:dyDescent="0.2">
      <c r="A136" s="58"/>
      <c r="B136" s="53"/>
      <c r="C136" s="53"/>
      <c r="D136" s="53"/>
      <c r="E136" s="53"/>
      <c r="F136" s="53"/>
      <c r="G136" s="53"/>
      <c r="J136" s="53"/>
      <c r="K136" s="53"/>
      <c r="L136" s="53"/>
      <c r="M136" s="53"/>
      <c r="N136" s="53"/>
      <c r="O136" s="53"/>
      <c r="Q136" s="196"/>
      <c r="R136" s="52"/>
      <c r="S136" s="164"/>
      <c r="T136" s="54"/>
      <c r="U136" s="58"/>
      <c r="V136" s="162"/>
      <c r="W136" s="58"/>
      <c r="X136" s="55"/>
      <c r="Y136" s="169"/>
      <c r="Z136" s="7"/>
      <c r="AA136" s="7"/>
      <c r="AC136" s="7"/>
      <c r="AD136" s="52"/>
      <c r="AE136" s="169"/>
      <c r="AF136" s="7"/>
      <c r="AG136" s="7"/>
      <c r="AI136" s="7"/>
      <c r="AJ136" s="52"/>
      <c r="AK136" s="169"/>
      <c r="AL136" s="7"/>
      <c r="AM136" s="7"/>
      <c r="AN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ht="18" x14ac:dyDescent="0.2">
      <c r="A137" s="58"/>
      <c r="B137" s="53"/>
      <c r="C137" s="53"/>
      <c r="D137" s="53"/>
      <c r="E137" s="53"/>
      <c r="F137" s="53"/>
      <c r="G137" s="53"/>
      <c r="J137" s="53"/>
      <c r="K137" s="53"/>
      <c r="L137" s="53"/>
      <c r="M137" s="53"/>
      <c r="N137" s="53"/>
      <c r="O137" s="53"/>
      <c r="Q137" s="196"/>
      <c r="R137" s="52"/>
      <c r="S137" s="164"/>
      <c r="T137" s="54"/>
      <c r="U137" s="58"/>
      <c r="V137" s="162"/>
      <c r="W137" s="58"/>
      <c r="X137" s="55"/>
      <c r="Y137" s="169"/>
      <c r="Z137" s="7"/>
      <c r="AA137" s="7"/>
      <c r="AC137" s="7"/>
      <c r="AD137" s="52"/>
      <c r="AE137" s="169"/>
      <c r="AF137" s="7"/>
      <c r="AG137" s="7"/>
      <c r="AI137" s="7"/>
      <c r="AJ137" s="52"/>
      <c r="AK137" s="169"/>
      <c r="AL137" s="7"/>
      <c r="AM137" s="7"/>
      <c r="AN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ht="18" x14ac:dyDescent="0.2">
      <c r="A138" s="58"/>
      <c r="B138" s="53"/>
      <c r="C138" s="53"/>
      <c r="D138" s="53"/>
      <c r="E138" s="53"/>
      <c r="F138" s="53"/>
      <c r="G138" s="53"/>
      <c r="J138" s="53"/>
      <c r="K138" s="53"/>
      <c r="L138" s="53"/>
      <c r="M138" s="53"/>
      <c r="N138" s="53"/>
      <c r="O138" s="53"/>
      <c r="Q138" s="196"/>
      <c r="R138" s="52"/>
      <c r="S138" s="164"/>
      <c r="T138" s="54"/>
      <c r="U138" s="58"/>
      <c r="V138" s="162"/>
      <c r="W138" s="58"/>
      <c r="X138" s="55"/>
      <c r="Y138" s="169"/>
      <c r="Z138" s="7"/>
      <c r="AA138" s="7"/>
      <c r="AC138" s="7"/>
      <c r="AD138" s="52"/>
      <c r="AE138" s="169"/>
      <c r="AF138" s="7"/>
      <c r="AG138" s="7"/>
      <c r="AI138" s="7"/>
      <c r="AJ138" s="52"/>
      <c r="AK138" s="169"/>
      <c r="AL138" s="7"/>
      <c r="AM138" s="7"/>
      <c r="AN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ht="18" x14ac:dyDescent="0.2">
      <c r="A139" s="58"/>
      <c r="B139" s="53"/>
      <c r="C139" s="53"/>
      <c r="D139" s="53"/>
      <c r="E139" s="53"/>
      <c r="F139" s="53"/>
      <c r="G139" s="53"/>
      <c r="J139" s="53"/>
      <c r="K139" s="53"/>
      <c r="L139" s="53"/>
      <c r="M139" s="53"/>
      <c r="N139" s="53"/>
      <c r="O139" s="53"/>
      <c r="Q139" s="196"/>
      <c r="R139" s="52"/>
      <c r="S139" s="164"/>
      <c r="T139" s="54"/>
      <c r="U139" s="58"/>
      <c r="V139" s="162"/>
      <c r="W139" s="58"/>
      <c r="X139" s="55"/>
      <c r="Y139" s="169"/>
      <c r="Z139" s="7"/>
      <c r="AA139" s="7"/>
      <c r="AC139" s="7"/>
      <c r="AD139" s="52"/>
      <c r="AE139" s="169"/>
      <c r="AF139" s="7"/>
      <c r="AG139" s="7"/>
      <c r="AI139" s="7"/>
      <c r="AJ139" s="52"/>
      <c r="AK139" s="169"/>
      <c r="AL139" s="7"/>
      <c r="AM139" s="7"/>
      <c r="AN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ht="18" x14ac:dyDescent="0.2">
      <c r="A140" s="58"/>
      <c r="B140" s="53"/>
      <c r="C140" s="53"/>
      <c r="D140" s="53"/>
      <c r="E140" s="53"/>
      <c r="F140" s="53"/>
      <c r="G140" s="53"/>
      <c r="J140" s="53"/>
      <c r="K140" s="53"/>
      <c r="L140" s="53"/>
      <c r="M140" s="53"/>
      <c r="N140" s="53"/>
      <c r="O140" s="53"/>
      <c r="Q140" s="196"/>
      <c r="R140" s="52"/>
      <c r="S140" s="164"/>
      <c r="T140" s="54"/>
      <c r="U140" s="58"/>
      <c r="V140" s="162"/>
      <c r="W140" s="58"/>
      <c r="X140" s="55"/>
      <c r="Y140" s="169"/>
      <c r="Z140" s="7"/>
      <c r="AA140" s="7"/>
      <c r="AC140" s="7"/>
      <c r="AD140" s="52"/>
      <c r="AE140" s="169"/>
      <c r="AF140" s="7"/>
      <c r="AG140" s="7"/>
      <c r="AI140" s="7"/>
      <c r="AJ140" s="52"/>
      <c r="AK140" s="169"/>
      <c r="AL140" s="7"/>
      <c r="AM140" s="7"/>
      <c r="AN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ht="18" x14ac:dyDescent="0.2">
      <c r="A141" s="58"/>
      <c r="B141" s="53"/>
      <c r="C141" s="53"/>
      <c r="D141" s="53"/>
      <c r="E141" s="53"/>
      <c r="F141" s="53"/>
      <c r="G141" s="53"/>
      <c r="J141" s="53"/>
      <c r="K141" s="53"/>
      <c r="L141" s="53"/>
      <c r="M141" s="53"/>
      <c r="N141" s="53"/>
      <c r="O141" s="53"/>
      <c r="Q141" s="196"/>
      <c r="R141" s="52"/>
      <c r="S141" s="164"/>
      <c r="T141" s="54"/>
      <c r="U141" s="58"/>
      <c r="V141" s="162"/>
      <c r="W141" s="58"/>
      <c r="X141" s="55"/>
      <c r="Y141" s="169"/>
      <c r="Z141" s="7"/>
      <c r="AA141" s="7"/>
      <c r="AC141" s="7"/>
      <c r="AD141" s="52"/>
      <c r="AE141" s="169"/>
      <c r="AF141" s="7"/>
      <c r="AG141" s="7"/>
      <c r="AI141" s="7"/>
      <c r="AJ141" s="52"/>
      <c r="AK141" s="169"/>
      <c r="AL141" s="7"/>
      <c r="AM141" s="7"/>
      <c r="AN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ht="18" x14ac:dyDescent="0.2">
      <c r="A142" s="58"/>
      <c r="B142" s="53"/>
      <c r="C142" s="53"/>
      <c r="D142" s="53"/>
      <c r="E142" s="53"/>
      <c r="F142" s="53"/>
      <c r="G142" s="53"/>
      <c r="J142" s="53"/>
      <c r="K142" s="53"/>
      <c r="L142" s="53"/>
      <c r="M142" s="53"/>
      <c r="N142" s="53"/>
      <c r="O142" s="53"/>
      <c r="Q142" s="196"/>
      <c r="R142" s="52"/>
      <c r="S142" s="164"/>
      <c r="T142" s="54"/>
      <c r="U142" s="58"/>
      <c r="V142" s="162"/>
      <c r="W142" s="58"/>
      <c r="X142" s="55"/>
      <c r="Y142" s="169"/>
      <c r="Z142" s="7"/>
      <c r="AA142" s="7"/>
      <c r="AC142" s="7"/>
      <c r="AD142" s="52"/>
      <c r="AE142" s="169"/>
      <c r="AF142" s="7"/>
      <c r="AG142" s="7"/>
      <c r="AI142" s="7"/>
      <c r="AJ142" s="52"/>
      <c r="AK142" s="169"/>
      <c r="AL142" s="7"/>
      <c r="AM142" s="7"/>
      <c r="AN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ht="18" x14ac:dyDescent="0.2">
      <c r="A143" s="58"/>
      <c r="B143" s="53"/>
      <c r="C143" s="53"/>
      <c r="D143" s="53"/>
      <c r="E143" s="53"/>
      <c r="F143" s="53"/>
      <c r="G143" s="53"/>
      <c r="J143" s="53"/>
      <c r="K143" s="53"/>
      <c r="L143" s="53"/>
      <c r="M143" s="53"/>
      <c r="N143" s="53"/>
      <c r="O143" s="53"/>
      <c r="Q143" s="196"/>
      <c r="R143" s="52"/>
      <c r="S143" s="164"/>
      <c r="T143" s="54"/>
      <c r="U143" s="58"/>
      <c r="V143" s="162"/>
      <c r="W143" s="58"/>
      <c r="X143" s="55"/>
      <c r="Y143" s="169"/>
      <c r="Z143" s="7"/>
      <c r="AA143" s="7"/>
      <c r="AC143" s="7"/>
      <c r="AD143" s="52"/>
      <c r="AE143" s="169"/>
      <c r="AF143" s="7"/>
      <c r="AG143" s="7"/>
      <c r="AI143" s="7"/>
      <c r="AJ143" s="52"/>
      <c r="AK143" s="169"/>
      <c r="AL143" s="7"/>
      <c r="AM143" s="7"/>
      <c r="AN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ht="18" x14ac:dyDescent="0.2">
      <c r="A144" s="58"/>
      <c r="B144" s="53"/>
      <c r="C144" s="53"/>
      <c r="D144" s="53"/>
      <c r="E144" s="53"/>
      <c r="F144" s="53"/>
      <c r="G144" s="53"/>
      <c r="J144" s="53"/>
      <c r="K144" s="53"/>
      <c r="L144" s="53"/>
      <c r="M144" s="53"/>
      <c r="N144" s="53"/>
      <c r="O144" s="53"/>
      <c r="Q144" s="196"/>
      <c r="R144" s="52"/>
      <c r="S144" s="164"/>
      <c r="T144" s="54"/>
      <c r="U144" s="58"/>
      <c r="V144" s="162"/>
      <c r="W144" s="58"/>
      <c r="X144" s="55"/>
      <c r="Y144" s="169"/>
      <c r="Z144" s="7"/>
      <c r="AA144" s="7"/>
      <c r="AC144" s="7"/>
      <c r="AD144" s="52"/>
      <c r="AE144" s="169"/>
      <c r="AF144" s="7"/>
      <c r="AG144" s="7"/>
      <c r="AI144" s="7"/>
      <c r="AJ144" s="52"/>
      <c r="AK144" s="169"/>
      <c r="AL144" s="7"/>
      <c r="AM144" s="7"/>
      <c r="AN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ht="18" x14ac:dyDescent="0.2">
      <c r="A145" s="58"/>
      <c r="B145" s="53"/>
      <c r="C145" s="53"/>
      <c r="D145" s="53"/>
      <c r="E145" s="53"/>
      <c r="F145" s="53"/>
      <c r="G145" s="53"/>
      <c r="J145" s="53"/>
      <c r="K145" s="53"/>
      <c r="L145" s="53"/>
      <c r="M145" s="53"/>
      <c r="N145" s="53"/>
      <c r="O145" s="53"/>
      <c r="Q145" s="196"/>
      <c r="R145" s="52"/>
      <c r="S145" s="164"/>
      <c r="T145" s="54"/>
      <c r="U145" s="58"/>
      <c r="V145" s="162"/>
      <c r="W145" s="58"/>
      <c r="X145" s="55"/>
      <c r="Y145" s="169"/>
      <c r="Z145" s="7"/>
      <c r="AA145" s="7"/>
      <c r="AC145" s="7"/>
      <c r="AD145" s="52"/>
      <c r="AE145" s="169"/>
      <c r="AF145" s="7"/>
      <c r="AG145" s="7"/>
      <c r="AI145" s="7"/>
      <c r="AJ145" s="52"/>
      <c r="AK145" s="169"/>
      <c r="AL145" s="7"/>
      <c r="AM145" s="7"/>
      <c r="AN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ht="18" x14ac:dyDescent="0.2">
      <c r="A146" s="58"/>
      <c r="B146" s="53"/>
      <c r="C146" s="53"/>
      <c r="D146" s="53"/>
      <c r="E146" s="53"/>
      <c r="F146" s="53"/>
      <c r="G146" s="53"/>
      <c r="J146" s="53"/>
      <c r="K146" s="53"/>
      <c r="L146" s="53"/>
      <c r="M146" s="53"/>
      <c r="N146" s="53"/>
      <c r="O146" s="53"/>
      <c r="Q146" s="196"/>
      <c r="R146" s="52"/>
      <c r="S146" s="164"/>
      <c r="T146" s="54"/>
      <c r="U146" s="58"/>
      <c r="V146" s="162"/>
      <c r="W146" s="58"/>
      <c r="X146" s="55"/>
      <c r="Y146" s="169"/>
      <c r="Z146" s="7"/>
      <c r="AA146" s="7"/>
      <c r="AC146" s="7"/>
      <c r="AD146" s="52"/>
      <c r="AE146" s="169"/>
      <c r="AF146" s="7"/>
      <c r="AG146" s="7"/>
      <c r="AI146" s="7"/>
      <c r="AJ146" s="52"/>
      <c r="AK146" s="169"/>
      <c r="AL146" s="7"/>
      <c r="AM146" s="7"/>
      <c r="AN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18" x14ac:dyDescent="0.2">
      <c r="A147" s="58"/>
      <c r="B147" s="53"/>
      <c r="C147" s="53"/>
      <c r="D147" s="53"/>
      <c r="E147" s="53"/>
      <c r="F147" s="53"/>
      <c r="G147" s="53"/>
      <c r="J147" s="53"/>
      <c r="K147" s="53"/>
      <c r="L147" s="53"/>
      <c r="M147" s="53"/>
      <c r="N147" s="53"/>
      <c r="O147" s="53"/>
      <c r="Q147" s="196"/>
      <c r="R147" s="52"/>
      <c r="S147" s="164"/>
      <c r="T147" s="54"/>
      <c r="U147" s="58"/>
      <c r="V147" s="162"/>
      <c r="W147" s="58"/>
      <c r="X147" s="55"/>
      <c r="Y147" s="169"/>
      <c r="Z147" s="7"/>
      <c r="AA147" s="7"/>
      <c r="AC147" s="7"/>
      <c r="AD147" s="52"/>
      <c r="AE147" s="169"/>
      <c r="AF147" s="7"/>
      <c r="AG147" s="7"/>
      <c r="AI147" s="7"/>
      <c r="AJ147" s="52"/>
      <c r="AK147" s="169"/>
      <c r="AL147" s="7"/>
      <c r="AM147" s="7"/>
      <c r="AN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 spans="1:58" ht="18" x14ac:dyDescent="0.2">
      <c r="A148" s="58"/>
      <c r="B148" s="53"/>
      <c r="C148" s="53"/>
      <c r="D148" s="53"/>
      <c r="E148" s="53"/>
      <c r="F148" s="53"/>
      <c r="G148" s="53"/>
      <c r="J148" s="53"/>
      <c r="K148" s="53"/>
      <c r="L148" s="53"/>
      <c r="M148" s="53"/>
      <c r="N148" s="53"/>
      <c r="O148" s="53"/>
      <c r="Q148" s="196"/>
      <c r="R148" s="52"/>
      <c r="S148" s="164"/>
      <c r="T148" s="54"/>
      <c r="U148" s="58"/>
      <c r="V148" s="162"/>
      <c r="W148" s="58"/>
      <c r="X148" s="55"/>
      <c r="Y148" s="169"/>
      <c r="Z148" s="7"/>
      <c r="AA148" s="7"/>
      <c r="AC148" s="7"/>
      <c r="AD148" s="52"/>
      <c r="AE148" s="169"/>
      <c r="AF148" s="7"/>
      <c r="AG148" s="7"/>
      <c r="AI148" s="7"/>
      <c r="AJ148" s="52"/>
      <c r="AK148" s="169"/>
      <c r="AL148" s="7"/>
      <c r="AM148" s="7"/>
      <c r="AN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 spans="1:58" ht="18" x14ac:dyDescent="0.2">
      <c r="A149" s="58"/>
      <c r="B149" s="53"/>
      <c r="C149" s="53"/>
      <c r="D149" s="53"/>
      <c r="E149" s="53"/>
      <c r="F149" s="53"/>
      <c r="G149" s="53"/>
      <c r="J149" s="53"/>
      <c r="K149" s="53"/>
      <c r="L149" s="53"/>
      <c r="M149" s="53"/>
      <c r="N149" s="53"/>
      <c r="O149" s="53"/>
      <c r="Q149" s="196"/>
      <c r="R149" s="52"/>
      <c r="S149" s="164"/>
      <c r="T149" s="54"/>
      <c r="U149" s="58"/>
      <c r="V149" s="162"/>
      <c r="W149" s="58"/>
      <c r="X149" s="55"/>
      <c r="Y149" s="169"/>
      <c r="Z149" s="7"/>
      <c r="AA149" s="7"/>
      <c r="AC149" s="7"/>
      <c r="AD149" s="52"/>
      <c r="AE149" s="169"/>
      <c r="AF149" s="7"/>
      <c r="AG149" s="7"/>
      <c r="AI149" s="7"/>
      <c r="AJ149" s="52"/>
      <c r="AK149" s="169"/>
      <c r="AL149" s="7"/>
      <c r="AM149" s="7"/>
      <c r="AN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 spans="1:58" ht="18" x14ac:dyDescent="0.2">
      <c r="A150" s="58"/>
      <c r="B150" s="53"/>
      <c r="C150" s="53"/>
      <c r="D150" s="53"/>
      <c r="E150" s="53"/>
      <c r="F150" s="53"/>
      <c r="G150" s="53"/>
      <c r="J150" s="53"/>
      <c r="K150" s="53"/>
      <c r="L150" s="53"/>
      <c r="M150" s="53"/>
      <c r="N150" s="53"/>
      <c r="O150" s="53"/>
      <c r="Q150" s="196"/>
      <c r="R150" s="52"/>
      <c r="S150" s="164"/>
      <c r="T150" s="54"/>
      <c r="U150" s="58"/>
      <c r="V150" s="162"/>
      <c r="W150" s="58"/>
      <c r="X150" s="55"/>
      <c r="Y150" s="169"/>
      <c r="Z150" s="7"/>
      <c r="AA150" s="7"/>
      <c r="AC150" s="7"/>
      <c r="AD150" s="52"/>
      <c r="AE150" s="169"/>
      <c r="AF150" s="7"/>
      <c r="AG150" s="7"/>
      <c r="AI150" s="7"/>
      <c r="AJ150" s="52"/>
      <c r="AK150" s="169"/>
      <c r="AL150" s="7"/>
      <c r="AM150" s="7"/>
      <c r="AN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</sheetData>
  <sheetProtection algorithmName="SHA-512" hashValue="7JV1kQy61a17U+KVM6gMB7OXP7dtrBcJ67xeo4lilXbqFiQKVnX9swqQZsVFzzhmsp6qoZ7EWUYKQYlTZhkEHw==" saltValue="oXXL+2NlDdYBrBVul9iSqA==" spinCount="100000" sheet="1" objects="1" scenarios="1"/>
  <mergeCells count="173">
    <mergeCell ref="E2:H3"/>
    <mergeCell ref="E4:H5"/>
    <mergeCell ref="E6:H7"/>
    <mergeCell ref="D2:D3"/>
    <mergeCell ref="D4:D5"/>
    <mergeCell ref="D6:D7"/>
    <mergeCell ref="B2:C3"/>
    <mergeCell ref="B4:C4"/>
    <mergeCell ref="J2:O2"/>
    <mergeCell ref="J3:O3"/>
    <mergeCell ref="J4:O4"/>
    <mergeCell ref="J5:O5"/>
    <mergeCell ref="J6:O6"/>
    <mergeCell ref="AN26:AN27"/>
    <mergeCell ref="AN28:AN29"/>
    <mergeCell ref="AL26:AL27"/>
    <mergeCell ref="AL28:AL29"/>
    <mergeCell ref="AM26:AM27"/>
    <mergeCell ref="AM28:AM29"/>
    <mergeCell ref="AJ28:AJ29"/>
    <mergeCell ref="AK28:AK29"/>
    <mergeCell ref="R29:R30"/>
    <mergeCell ref="S29:S30"/>
    <mergeCell ref="T29:T30"/>
    <mergeCell ref="U29:U30"/>
    <mergeCell ref="B10:B15"/>
    <mergeCell ref="X10:X11"/>
    <mergeCell ref="Y10:Y11"/>
    <mergeCell ref="Z10:Z11"/>
    <mergeCell ref="AA10:AA11"/>
    <mergeCell ref="T49:T50"/>
    <mergeCell ref="U49:U50"/>
    <mergeCell ref="AY62:AY63"/>
    <mergeCell ref="AZ62:AZ63"/>
    <mergeCell ref="B46:B51"/>
    <mergeCell ref="X46:X47"/>
    <mergeCell ref="Y46:Y47"/>
    <mergeCell ref="Z46:Z47"/>
    <mergeCell ref="AA46:AA47"/>
    <mergeCell ref="R47:R48"/>
    <mergeCell ref="S47:S48"/>
    <mergeCell ref="T47:T48"/>
    <mergeCell ref="U47:U48"/>
    <mergeCell ref="R49:R50"/>
    <mergeCell ref="AK49:AM50"/>
    <mergeCell ref="AJ49:AJ50"/>
    <mergeCell ref="S49:S50"/>
    <mergeCell ref="B34:B39"/>
    <mergeCell ref="X34:X35"/>
    <mergeCell ref="Y34:Y35"/>
    <mergeCell ref="Z34:Z35"/>
    <mergeCell ref="AA34:AA35"/>
    <mergeCell ref="R35:R36"/>
    <mergeCell ref="S35:S36"/>
    <mergeCell ref="T35:T36"/>
    <mergeCell ref="U35:U36"/>
    <mergeCell ref="R37:R38"/>
    <mergeCell ref="R43:R44"/>
    <mergeCell ref="S43:S44"/>
    <mergeCell ref="T43:T44"/>
    <mergeCell ref="U43:U44"/>
    <mergeCell ref="AZ43:AZ45"/>
    <mergeCell ref="BA43:BA45"/>
    <mergeCell ref="B40:B45"/>
    <mergeCell ref="AD40:AD41"/>
    <mergeCell ref="AE40:AE41"/>
    <mergeCell ref="AF40:AF41"/>
    <mergeCell ref="AG40:AG41"/>
    <mergeCell ref="R41:R42"/>
    <mergeCell ref="S41:S42"/>
    <mergeCell ref="AN40:AN41"/>
    <mergeCell ref="AL40:AL41"/>
    <mergeCell ref="AM40:AM41"/>
    <mergeCell ref="T41:T42"/>
    <mergeCell ref="U41:U42"/>
    <mergeCell ref="S37:S38"/>
    <mergeCell ref="T37:T38"/>
    <mergeCell ref="U37:U38"/>
    <mergeCell ref="AD38:AD39"/>
    <mergeCell ref="AE38:AE39"/>
    <mergeCell ref="BC43:BC45"/>
    <mergeCell ref="BD43:BD45"/>
    <mergeCell ref="X44:X45"/>
    <mergeCell ref="Y44:Y45"/>
    <mergeCell ref="Z44:Z45"/>
    <mergeCell ref="AA44:AA45"/>
    <mergeCell ref="BB43:BB45"/>
    <mergeCell ref="AN38:AN39"/>
    <mergeCell ref="AL38:AL39"/>
    <mergeCell ref="AM38:AM39"/>
    <mergeCell ref="AF38:AF39"/>
    <mergeCell ref="AJ33:AK34"/>
    <mergeCell ref="AJ38:AJ39"/>
    <mergeCell ref="AJ40:AJ41"/>
    <mergeCell ref="AK38:AK39"/>
    <mergeCell ref="AK40:AK41"/>
    <mergeCell ref="AG38:AG39"/>
    <mergeCell ref="B22:B27"/>
    <mergeCell ref="X22:X23"/>
    <mergeCell ref="Y22:Y23"/>
    <mergeCell ref="Z22:Z23"/>
    <mergeCell ref="AA22:AA23"/>
    <mergeCell ref="R23:R24"/>
    <mergeCell ref="S23:S24"/>
    <mergeCell ref="T23:T24"/>
    <mergeCell ref="T31:T32"/>
    <mergeCell ref="U31:U32"/>
    <mergeCell ref="X32:X33"/>
    <mergeCell ref="Y32:Y33"/>
    <mergeCell ref="Z32:Z33"/>
    <mergeCell ref="AA32:AA33"/>
    <mergeCell ref="B28:B33"/>
    <mergeCell ref="R31:R32"/>
    <mergeCell ref="S31:S32"/>
    <mergeCell ref="AP17:AU17"/>
    <mergeCell ref="R19:R20"/>
    <mergeCell ref="S19:S20"/>
    <mergeCell ref="T19:T20"/>
    <mergeCell ref="U19:U20"/>
    <mergeCell ref="X20:X21"/>
    <mergeCell ref="Y20:Y21"/>
    <mergeCell ref="U23:U24"/>
    <mergeCell ref="R25:R26"/>
    <mergeCell ref="S25:S26"/>
    <mergeCell ref="T25:T26"/>
    <mergeCell ref="U25:U26"/>
    <mergeCell ref="AJ26:AJ27"/>
    <mergeCell ref="Z20:Z21"/>
    <mergeCell ref="AA20:AA21"/>
    <mergeCell ref="AK26:AK27"/>
    <mergeCell ref="AJ21:AK22"/>
    <mergeCell ref="AF16:AF17"/>
    <mergeCell ref="AG16:AG17"/>
    <mergeCell ref="R13:R14"/>
    <mergeCell ref="S13:S14"/>
    <mergeCell ref="B16:B21"/>
    <mergeCell ref="AD16:AD17"/>
    <mergeCell ref="AE16:AE17"/>
    <mergeCell ref="R17:R18"/>
    <mergeCell ref="S17:S18"/>
    <mergeCell ref="T17:T18"/>
    <mergeCell ref="U17:U18"/>
    <mergeCell ref="R2:S3"/>
    <mergeCell ref="X2:Y3"/>
    <mergeCell ref="AD2:AE3"/>
    <mergeCell ref="AJ2:AK3"/>
    <mergeCell ref="T13:T14"/>
    <mergeCell ref="U13:U14"/>
    <mergeCell ref="R7:R8"/>
    <mergeCell ref="S7:S8"/>
    <mergeCell ref="T7:T8"/>
    <mergeCell ref="U7:U8"/>
    <mergeCell ref="X8:X9"/>
    <mergeCell ref="Z8:Z9"/>
    <mergeCell ref="AA8:AA9"/>
    <mergeCell ref="AD14:AD15"/>
    <mergeCell ref="AE14:AE15"/>
    <mergeCell ref="AF14:AF15"/>
    <mergeCell ref="AG14:AG15"/>
    <mergeCell ref="J7:O7"/>
    <mergeCell ref="R11:R12"/>
    <mergeCell ref="S11:S12"/>
    <mergeCell ref="T11:T12"/>
    <mergeCell ref="U11:U12"/>
    <mergeCell ref="AP4:AU4"/>
    <mergeCell ref="R5:R6"/>
    <mergeCell ref="S5:S6"/>
    <mergeCell ref="T5:T6"/>
    <mergeCell ref="U5:U6"/>
    <mergeCell ref="B5:C6"/>
    <mergeCell ref="C9:F9"/>
    <mergeCell ref="J9:O9"/>
    <mergeCell ref="Y8:Y9"/>
  </mergeCells>
  <phoneticPr fontId="18" type="noConversion"/>
  <conditionalFormatting sqref="R5:R8">
    <cfRule type="expression" dxfId="23" priority="13">
      <formula>OR(R5=$C$40,R5=$C$43,R5=$C$45,R5=$F$42)</formula>
    </cfRule>
    <cfRule type="expression" dxfId="22" priority="14">
      <formula>OR(R5=$C$34,R5=$C$37,R5=$C$39,R5=$F$36)</formula>
    </cfRule>
    <cfRule type="expression" dxfId="21" priority="15">
      <formula>OR(R5=$C$28,R5=$C$31,R5=$C$33,R5=$F$30)</formula>
    </cfRule>
    <cfRule type="expression" dxfId="20" priority="16">
      <formula>OR(R5=$C$22,R5=$C$25,R5=$C$27,R5=$F$24)</formula>
    </cfRule>
    <cfRule type="expression" dxfId="19" priority="17">
      <formula>OR(R5=$C$16,R5=$C$19,R5=$C$21,R5=$F$18)</formula>
    </cfRule>
    <cfRule type="expression" dxfId="18" priority="18">
      <formula>OR(R5=$C$10,R5=$C$13,R5=$C$15,R5=$F$12)</formula>
    </cfRule>
  </conditionalFormatting>
  <conditionalFormatting sqref="X44:X45">
    <cfRule type="expression" dxfId="17" priority="7">
      <formula>OR(X44=$C$40,X44=$C$43,X44=$C$45,X44=$F$42)</formula>
    </cfRule>
    <cfRule type="expression" dxfId="16" priority="8">
      <formula>OR(X44=$C$34,X44=$C$37,X44=$C$39,X44=$F$36)</formula>
    </cfRule>
    <cfRule type="expression" dxfId="15" priority="9">
      <formula>OR(X44=$C$28,X44=$C$31,X44=$C$33,X44=$F$30)</formula>
    </cfRule>
    <cfRule type="expression" dxfId="14" priority="10">
      <formula>OR(X44=$C$22,X44=$C$25,X44=$C$27,X44=$F$24)</formula>
    </cfRule>
    <cfRule type="expression" dxfId="13" priority="11">
      <formula>OR(X44=$C$16,X44=$C$19,X44=$C$21,X44=$F$18)</formula>
    </cfRule>
    <cfRule type="expression" dxfId="12" priority="12">
      <formula>OR(X44=$C$10,X44=$C$13,X44=$C$15,X44=$F$12)</formula>
    </cfRule>
  </conditionalFormatting>
  <conditionalFormatting sqref="X46:X47">
    <cfRule type="expression" dxfId="11" priority="1">
      <formula>OR(X46=$C$40,X46=$C$43,X46=$C$45,X46=$F$42)</formula>
    </cfRule>
    <cfRule type="expression" dxfId="10" priority="2">
      <formula>OR(X46=$C$34,X46=$C$37,X46=$C$39,X46=$F$36)</formula>
    </cfRule>
    <cfRule type="expression" dxfId="9" priority="3">
      <formula>OR(X46=$C$28,X46=$C$31,X46=$C$33,X46=$F$30)</formula>
    </cfRule>
    <cfRule type="expression" dxfId="8" priority="4">
      <formula>OR(X46=$C$22,X46=$C$25,X46=$C$27,X46=$F$24)</formula>
    </cfRule>
    <cfRule type="expression" dxfId="7" priority="5">
      <formula>OR(X46=$C$16,X46=$C$19,X46=$C$21,X46=$F$18)</formula>
    </cfRule>
    <cfRule type="expression" dxfId="6" priority="6">
      <formula>OR(X46=$C$10,X46=$C$13,X46=$C$15,X46=$F$12)</formula>
    </cfRule>
  </conditionalFormatting>
  <conditionalFormatting sqref="R5:R8 R11:R14 R17:R20 R23:R26 R29:R32 R35:R38 R41 R47:R50 AJ26:AJ29 AD38:AD41 X32:X35 X20:X23 R43:R44 AD14:AD17 X8:X11 AJ38:AJ41">
    <cfRule type="expression" dxfId="5" priority="19">
      <formula>OR(R5=$C$40,R5=$C$43,R5=$C$45,R5=$F$42)</formula>
    </cfRule>
    <cfRule type="expression" dxfId="4" priority="20">
      <formula>OR(R5=$C$34,R5=$C$37,R5=$C$39,R5=$F$36)</formula>
    </cfRule>
    <cfRule type="expression" dxfId="3" priority="21">
      <formula>OR(R5=$C$28,R5=$C$31,R5=$C$33,R5=$F$30)</formula>
    </cfRule>
    <cfRule type="expression" dxfId="2" priority="22">
      <formula>OR(R5=$C$22,R5=$C$25,R5=$C$27,R5=$F$24)</formula>
    </cfRule>
    <cfRule type="expression" dxfId="1" priority="23">
      <formula>OR(R5=$C$16,R5=$C$19,R5=$C$21,R5=$F$18)</formula>
    </cfRule>
    <cfRule type="expression" dxfId="0" priority="24">
      <formula>OR(R5=$C$10,R5=$C$13,R5=$C$15,R5=$F$12)</formula>
    </cfRule>
  </conditionalFormatting>
  <hyperlinks>
    <hyperlink ref="B10:B15" r:id="rId1" display="https://www.les-transferts.com/paris-sportifs/tous-les-pronostics-groupe-a-euro-2020-favoris-et-cotes.html" xr:uid="{A6871FE1-DC9F-7048-95CB-799FE533BEE1}"/>
    <hyperlink ref="C13" r:id="rId2" display="🇹🇷 Turquie" xr:uid="{A5B94BD5-525B-4C47-9DCC-A9A4FDF82E43}"/>
    <hyperlink ref="F12" r:id="rId3" display="🏴󠁧󠁢󠁷󠁬󠁳󠁿 Pays de Galles" xr:uid="{3C8418B0-DB72-1B4D-B664-C55B64ECEE48}"/>
    <hyperlink ref="B16:B21" r:id="rId4" display="https://www.les-transferts.com/paris-sportifs/groupe-b-euro-2020-favoris-cotes-pronostics.html" xr:uid="{FF09D0A3-494F-F343-A6E5-F01B78A468CA}"/>
    <hyperlink ref="B22:B27" r:id="rId5" display="https://www.les-transferts.com/paris-sportifs/pronostic-groupe-c-euro-2020-favori-et-cotes.html" xr:uid="{FAEDD60D-7118-344F-B309-6FFC55E1D94B}"/>
    <hyperlink ref="B28:B33" r:id="rId6" display="https://www.les-transferts.com/paris-sportifs/pronostic-groupe-d-euro-2020-2021-favoris-cotes-et-conseil.html" xr:uid="{BF5BBE77-6EB9-7446-B560-49F07A15EADE}"/>
    <hyperlink ref="B34:B39" r:id="rId7" display="https://www.les-transferts.com/paris-sportifs/pronostic-groupe-e-euro-2020-2021-favori-outsiders-et-cote.html" xr:uid="{4B54C373-DF3C-FD4A-AD3D-B9B2D9BFC633}"/>
    <hyperlink ref="B40:B45" r:id="rId8" display="https://www.les-transferts.com/paris-sportifs/pronostic-groupe-f-euro-2020.html" xr:uid="{C44A1399-F8FF-4D4E-A17A-88C30B0251A4}"/>
    <hyperlink ref="C25" r:id="rId9" display="🇲🇰 Macedoine N." xr:uid="{120A4727-3C6B-8C4D-921F-A27BFFF316F0}"/>
    <hyperlink ref="C33" r:id="rId10" display="🏴󠁧󠁢󠁳󠁣󠁴󠁿 Ecosse" xr:uid="{5EDBCBFE-3C91-D748-80E3-008009399EF2}"/>
    <hyperlink ref="C19" r:id="rId11" display="🇷🇺 Russie" xr:uid="{97851C90-B611-D94F-9D73-534194C2896F}"/>
    <hyperlink ref="F36" r:id="rId12" display="🇸🇪 Suède" xr:uid="{F9D38CCF-46AB-8E4A-B6A6-75552D91B61B}"/>
    <hyperlink ref="C34" r:id="rId13" display="🇵🇱 Pologne" xr:uid="{6D5FB3B3-B0EC-0B47-989E-A80D6D0D79F1}"/>
    <hyperlink ref="C16" r:id="rId14" display="🇩🇰 Danemark" xr:uid="{14DF8886-C97A-594F-ABB8-42B701A17984}"/>
    <hyperlink ref="C40" r:id="rId15" display="🇭🇺 Hongrie" xr:uid="{7A2DD630-1582-3447-B77E-11E9EFAE8133}"/>
    <hyperlink ref="C39" r:id="rId16" display="🇪🇸 Espagne" xr:uid="{E060C1A4-B4FD-6447-9E11-9F70E8D3DFF7}"/>
    <hyperlink ref="C31" r:id="rId17" display="🇭🇷 Croatie" xr:uid="{3CA34C4E-510E-874E-8F18-496E8BE2BCCD}"/>
    <hyperlink ref="F24" r:id="rId18" display="🇳🇱 Pays Bas" xr:uid="{3999610B-99EA-0641-8BF1-704391747DF8}"/>
    <hyperlink ref="C15" r:id="rId19" display="🇨🇭 Suisse" xr:uid="{845A1B80-F1EB-CE48-AD2E-B8A091F1D437}"/>
    <hyperlink ref="F18" r:id="rId20" display="🇫🇮 Finlande" xr:uid="{58870CF1-81FF-4444-84C4-F214E4A71709}"/>
    <hyperlink ref="F42" r:id="rId21" display="🇩🇪 Allemagne" xr:uid="{0C996892-F145-654F-AB10-1D3FE37A6FFB}"/>
    <hyperlink ref="C28" r:id="rId22" display="🏴󠁧󠁢󠁥󠁮󠁧󠁿 Angleterre" xr:uid="{C30D5192-6950-6943-A2B9-5EB5F6C34E22}"/>
    <hyperlink ref="C45" r:id="rId23" display="🇫🇷 France" xr:uid="{81DFE9C3-6946-0F47-9199-D90BFF4CCF0E}"/>
    <hyperlink ref="C43" r:id="rId24" display="🇵🇹 Portugal" xr:uid="{2E95FED7-7621-C649-AE74-C2F42B836762}"/>
    <hyperlink ref="C21" r:id="rId25" display="🇧🇪 Belgique" xr:uid="{A72D6628-A464-A740-AF02-6F4C379C1BAD}"/>
    <hyperlink ref="J2" r:id="rId26" display="&gt; Tous les types de paris sur l'Euro 2020-21" xr:uid="{3B0AD1E3-C736-224F-A304-E7CC8F337073}"/>
    <hyperlink ref="J3" r:id="rId27" display="&gt; Toutes les offres de paris sportifs pour l'Euro 2020-21" xr:uid="{FB338582-4CCF-9341-B145-0129B2B5A50C}"/>
    <hyperlink ref="J4" r:id="rId28" display="&gt; Les sites pour parier sur l'Euro 2020/21" xr:uid="{0EA8EE5A-1C40-B046-A8EF-96A730EAC36A}"/>
    <hyperlink ref="J5" r:id="rId29" xr:uid="{9D57CCD2-26B0-CF46-9FA9-79F4285678D5}"/>
    <hyperlink ref="J6" r:id="rId30" display="&gt; Parier sur la France 🇫🇷" xr:uid="{3D3AA059-D09F-3D40-839A-AFCEC68EC2BA}"/>
    <hyperlink ref="C10" r:id="rId31" display="🇮🇹 Italie" xr:uid="{6F260113-A684-A54B-B888-741221AF3C26}"/>
    <hyperlink ref="B2:C3" r:id="rId32" display="EURO 2020/21" xr:uid="{49EBC892-A64D-4F44-9AC7-3DC30C9430C1}"/>
    <hyperlink ref="C22" r:id="rId33" display="🇦🇹 Autriche" xr:uid="{AA560837-CA40-F646-BDD2-694DD3451331}"/>
    <hyperlink ref="C37" r:id="rId34" display="🇸🇰 Slovaquie" xr:uid="{6495A828-E43C-624B-8AA8-8FC6539ECEE0}"/>
    <hyperlink ref="C27" r:id="rId35" display="🇺🇦 Ukraine" xr:uid="{690D4DD6-50BD-1A41-986E-67F9BBCE235B}"/>
    <hyperlink ref="F30" r:id="rId36" display="🇨🇿 Rep. Tchèque" xr:uid="{1A0505B0-EB7A-CE4B-9413-0D7C7CF84454}"/>
    <hyperlink ref="J7:M7" r:id="rId37" display="📺 Programme TVEuro 2020/21" xr:uid="{68B1C9A0-2674-9547-8EDB-E79D19C8DF2F}"/>
    <hyperlink ref="B4:C4" r:id="rId38" display="By les-transferts.com" xr:uid="{24F97187-B40A-BD4A-ABFA-40A537E65C2C}"/>
    <hyperlink ref="E4:H5" r:id="rId39" display="200€ de bonus sur Unibet avec le code &quot;EUROMAX&quot;" xr:uid="{6561A207-D15A-7A49-8AA0-99C6D220583C}"/>
    <hyperlink ref="E2:H3" r:id="rId40" display="10€ de freebets sur ZeBET avec le code &quot;LT10&quot;" xr:uid="{593AFB6B-5CE2-184C-9455-30A5C0714811}"/>
    <hyperlink ref="E6:H7" r:id="rId41" display="5€ de freebets sur NetBet avec le code promo &quot;NETBVIP&quot;" xr:uid="{42DF6989-66A2-8E46-8013-D9D75A2C9524}"/>
  </hyperlinks>
  <pageMargins left="0.7" right="0.7" top="0.75" bottom="0.75" header="0.3" footer="0.3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828F-DFBD-DA40-99B2-BCA782E576AB}">
  <dimension ref="A1:D15"/>
  <sheetViews>
    <sheetView workbookViewId="0">
      <selection activeCell="B1" sqref="A1:D15"/>
    </sheetView>
  </sheetViews>
  <sheetFormatPr baseColWidth="10" defaultRowHeight="16" x14ac:dyDescent="0.2"/>
  <sheetData>
    <row r="1" spans="1:4" ht="18" x14ac:dyDescent="0.2">
      <c r="A1" s="184" t="s">
        <v>16</v>
      </c>
      <c r="B1" s="184" t="s">
        <v>22</v>
      </c>
      <c r="C1" s="184" t="s">
        <v>17</v>
      </c>
      <c r="D1" s="184" t="s">
        <v>18</v>
      </c>
    </row>
    <row r="2" spans="1:4" ht="18" x14ac:dyDescent="0.2">
      <c r="A2" s="184" t="s">
        <v>16</v>
      </c>
      <c r="B2" s="184" t="s">
        <v>24</v>
      </c>
      <c r="C2" s="184" t="s">
        <v>17</v>
      </c>
      <c r="D2" s="184" t="s">
        <v>18</v>
      </c>
    </row>
    <row r="3" spans="1:4" ht="18" x14ac:dyDescent="0.2">
      <c r="A3" s="184" t="s">
        <v>16</v>
      </c>
      <c r="B3" s="184" t="s">
        <v>25</v>
      </c>
      <c r="C3" s="184" t="s">
        <v>17</v>
      </c>
      <c r="D3" s="184" t="s">
        <v>18</v>
      </c>
    </row>
    <row r="4" spans="1:4" ht="18" x14ac:dyDescent="0.2">
      <c r="A4" s="184" t="s">
        <v>22</v>
      </c>
      <c r="B4" s="184" t="s">
        <v>24</v>
      </c>
      <c r="C4" s="184" t="s">
        <v>16</v>
      </c>
      <c r="D4" s="184" t="s">
        <v>17</v>
      </c>
    </row>
    <row r="5" spans="1:4" ht="18" x14ac:dyDescent="0.2">
      <c r="A5" s="184" t="s">
        <v>22</v>
      </c>
      <c r="B5" s="184" t="s">
        <v>25</v>
      </c>
      <c r="C5" s="184" t="s">
        <v>16</v>
      </c>
      <c r="D5" s="184" t="s">
        <v>17</v>
      </c>
    </row>
    <row r="6" spans="1:4" ht="18" x14ac:dyDescent="0.2">
      <c r="A6" s="184" t="s">
        <v>24</v>
      </c>
      <c r="B6" s="184" t="s">
        <v>25</v>
      </c>
      <c r="C6" s="184" t="s">
        <v>17</v>
      </c>
      <c r="D6" s="184" t="s">
        <v>16</v>
      </c>
    </row>
    <row r="7" spans="1:4" ht="18" x14ac:dyDescent="0.2">
      <c r="A7" s="184" t="s">
        <v>24</v>
      </c>
      <c r="B7" s="184" t="s">
        <v>22</v>
      </c>
      <c r="C7" s="184" t="s">
        <v>18</v>
      </c>
      <c r="D7" s="184" t="s">
        <v>16</v>
      </c>
    </row>
    <row r="8" spans="1:4" ht="18" x14ac:dyDescent="0.2">
      <c r="A8" s="184" t="s">
        <v>25</v>
      </c>
      <c r="B8" s="184" t="s">
        <v>22</v>
      </c>
      <c r="C8" s="184" t="s">
        <v>18</v>
      </c>
      <c r="D8" s="184" t="s">
        <v>16</v>
      </c>
    </row>
    <row r="9" spans="1:4" ht="18" x14ac:dyDescent="0.2">
      <c r="A9" s="184" t="s">
        <v>24</v>
      </c>
      <c r="B9" s="184" t="s">
        <v>25</v>
      </c>
      <c r="C9" s="184" t="s">
        <v>18</v>
      </c>
      <c r="D9" s="184" t="s">
        <v>16</v>
      </c>
    </row>
    <row r="10" spans="1:4" ht="18" x14ac:dyDescent="0.2">
      <c r="A10" s="184" t="s">
        <v>24</v>
      </c>
      <c r="B10" s="184" t="s">
        <v>25</v>
      </c>
      <c r="C10" s="184" t="s">
        <v>22</v>
      </c>
      <c r="D10" s="184" t="s">
        <v>16</v>
      </c>
    </row>
    <row r="11" spans="1:4" ht="18" x14ac:dyDescent="0.2">
      <c r="A11" s="184" t="s">
        <v>24</v>
      </c>
      <c r="B11" s="184" t="s">
        <v>22</v>
      </c>
      <c r="C11" s="184" t="s">
        <v>17</v>
      </c>
      <c r="D11" s="184" t="s">
        <v>18</v>
      </c>
    </row>
    <row r="12" spans="1:4" ht="18" x14ac:dyDescent="0.2">
      <c r="A12" s="184" t="s">
        <v>25</v>
      </c>
      <c r="B12" s="184" t="s">
        <v>22</v>
      </c>
      <c r="C12" s="184" t="s">
        <v>18</v>
      </c>
      <c r="D12" s="184" t="s">
        <v>17</v>
      </c>
    </row>
    <row r="13" spans="1:4" ht="18" x14ac:dyDescent="0.2">
      <c r="A13" s="184" t="s">
        <v>25</v>
      </c>
      <c r="B13" s="184" t="s">
        <v>24</v>
      </c>
      <c r="C13" s="184" t="s">
        <v>18</v>
      </c>
      <c r="D13" s="184" t="s">
        <v>17</v>
      </c>
    </row>
    <row r="14" spans="1:4" ht="18" x14ac:dyDescent="0.2">
      <c r="A14" s="184" t="s">
        <v>25</v>
      </c>
      <c r="B14" s="184" t="s">
        <v>24</v>
      </c>
      <c r="C14" s="184" t="s">
        <v>22</v>
      </c>
      <c r="D14" s="184" t="s">
        <v>17</v>
      </c>
    </row>
    <row r="15" spans="1:4" ht="18" x14ac:dyDescent="0.2">
      <c r="A15" s="184" t="s">
        <v>25</v>
      </c>
      <c r="B15" s="184" t="s">
        <v>24</v>
      </c>
      <c r="C15" s="184" t="s">
        <v>22</v>
      </c>
      <c r="D15" s="18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Le Rouzic</dc:creator>
  <cp:lastModifiedBy>Jérôme Le Rouzic</cp:lastModifiedBy>
  <dcterms:created xsi:type="dcterms:W3CDTF">2021-04-06T15:39:15Z</dcterms:created>
  <dcterms:modified xsi:type="dcterms:W3CDTF">2021-06-17T13:49:02Z</dcterms:modified>
</cp:coreProperties>
</file>